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2295" windowWidth="20775" windowHeight="13155" tabRatio="913"/>
  </bookViews>
  <sheets>
    <sheet name="Assumptions and Background" sheetId="7" r:id="rId1"/>
    <sheet name="Summary of results" sheetId="1" r:id="rId2"/>
    <sheet name="Starting population" sheetId="4" r:id="rId3"/>
    <sheet name="Breakdown calculations" sheetId="8" r:id="rId4"/>
    <sheet name="Aging breakdown" sheetId="9" r:id="rId5"/>
    <sheet name="Machine data" sheetId="6" r:id="rId6"/>
  </sheets>
  <definedNames>
    <definedName name="Annual_inflation">'Summary of results'!$B$8</definedName>
    <definedName name="Base">'Summary of results'!$B$3</definedName>
    <definedName name="Cost_for_desktop_plus_monitor">'Summary of results'!$B$5</definedName>
    <definedName name="Cost_per_desktop">'Summary of results'!$B$4</definedName>
    <definedName name="Cost_per_laptop">'Summary of results'!$B$6</definedName>
    <definedName name="Desktop_lifespan">'Summary of results'!$B$12</definedName>
    <definedName name="Laptop_lifespan">'Summary of results'!$B$11</definedName>
    <definedName name="Machine_data_age_in_months">'Machine data'!$H$2:$H$1001</definedName>
    <definedName name="Machine_data_machine_type">'Machine data'!$C$2:$C$1001</definedName>
    <definedName name="Machine_data_refresh_months">'Machine data'!$G$2:$G$1001</definedName>
    <definedName name="Machine_data_year_reaching_lifespan">'Machine data'!$F$2:$F$1001</definedName>
    <definedName name="Penetration_growth">'Summary of results'!$B$7</definedName>
    <definedName name="_xlnm.Print_Area" localSheetId="0">'Assumptions and Background'!$A$1:$A$25</definedName>
    <definedName name="_xlnm.Print_Titles" localSheetId="5">'Machine data'!$1:$1</definedName>
    <definedName name="Shipping_cost">'Summary of results'!$B$10</definedName>
    <definedName name="Starting_laptop_total">'Starting population'!$B$10</definedName>
    <definedName name="Starting_year">'Summary of results'!$B$2</definedName>
    <definedName name="tax_rate">'Summary of results'!$B$9</definedName>
    <definedName name="Total_Desktops_at_start">'Starting population'!$B$15</definedName>
    <definedName name="Total_laptops_at_start">'Starting population'!$B$10</definedName>
  </definedNames>
  <calcPr calcId="145621"/>
</workbook>
</file>

<file path=xl/calcChain.xml><?xml version="1.0" encoding="utf-8"?>
<calcChain xmlns="http://schemas.openxmlformats.org/spreadsheetml/2006/main">
  <c r="C34" i="1" l="1"/>
  <c r="D34" i="1"/>
  <c r="E34" i="1"/>
  <c r="F34" i="1"/>
  <c r="G34" i="1"/>
  <c r="H4" i="6" l="1"/>
  <c r="C11" i="1"/>
  <c r="C12" i="1"/>
  <c r="C15" i="1"/>
  <c r="D15" i="1" s="1"/>
  <c r="E15" i="1" s="1"/>
  <c r="F15" i="1" s="1"/>
  <c r="G15" i="1" s="1"/>
  <c r="H15" i="1" s="1"/>
  <c r="B17" i="1"/>
  <c r="C17" i="1"/>
  <c r="D17" i="1" s="1"/>
  <c r="E17" i="1" s="1"/>
  <c r="B21" i="1"/>
  <c r="C21" i="1"/>
  <c r="D21" i="1" s="1"/>
  <c r="E21" i="1" s="1"/>
  <c r="F21" i="1" s="1"/>
  <c r="G21" i="1" s="1"/>
  <c r="H21" i="1" s="1"/>
  <c r="B22" i="1"/>
  <c r="C22" i="1" s="1"/>
  <c r="D22" i="1" s="1"/>
  <c r="E22" i="1" s="1"/>
  <c r="F22" i="1" s="1"/>
  <c r="G22" i="1" s="1"/>
  <c r="H22" i="1" s="1"/>
  <c r="B23" i="1"/>
  <c r="C23" i="1" s="1"/>
  <c r="D23" i="1" s="1"/>
  <c r="E23" i="1" s="1"/>
  <c r="F23" i="1" s="1"/>
  <c r="G23" i="1" s="1"/>
  <c r="H23" i="1" s="1"/>
  <c r="B4" i="8"/>
  <c r="C4" i="8" s="1"/>
  <c r="D4" i="8" s="1"/>
  <c r="E4" i="8" s="1"/>
  <c r="F4" i="8" s="1"/>
  <c r="A13" i="8"/>
  <c r="A14" i="8"/>
  <c r="A15" i="8"/>
  <c r="A16" i="8"/>
  <c r="A17" i="8"/>
  <c r="A18" i="8"/>
  <c r="A19" i="8"/>
  <c r="A20" i="8"/>
  <c r="A21" i="8"/>
  <c r="A22" i="8"/>
  <c r="A23" i="8"/>
  <c r="A24" i="8"/>
  <c r="D2" i="6"/>
  <c r="E2" i="6"/>
  <c r="F2" i="6" s="1"/>
  <c r="H2" i="6"/>
  <c r="D3" i="6"/>
  <c r="E3" i="6"/>
  <c r="F3" i="6" s="1"/>
  <c r="G3" i="6" s="1"/>
  <c r="H3" i="6"/>
  <c r="D4" i="6"/>
  <c r="E4" i="6"/>
  <c r="F4" i="6" s="1"/>
  <c r="G4" i="6" s="1"/>
  <c r="D5" i="6"/>
  <c r="E5" i="6"/>
  <c r="F5" i="6" s="1"/>
  <c r="G5" i="6" s="1"/>
  <c r="H5" i="6"/>
  <c r="D6" i="6"/>
  <c r="E6" i="6"/>
  <c r="F6" i="6" s="1"/>
  <c r="G6" i="6" s="1"/>
  <c r="H6" i="6"/>
  <c r="D7" i="6"/>
  <c r="E7" i="6"/>
  <c r="F7" i="6" s="1"/>
  <c r="G7" i="6" s="1"/>
  <c r="H7" i="6"/>
  <c r="D8" i="6"/>
  <c r="E8" i="6"/>
  <c r="F8" i="6" s="1"/>
  <c r="G8" i="6" s="1"/>
  <c r="H8" i="6"/>
  <c r="D9" i="6"/>
  <c r="E9" i="6"/>
  <c r="F9" i="6" s="1"/>
  <c r="G9" i="6" s="1"/>
  <c r="H9" i="6"/>
  <c r="D10" i="6"/>
  <c r="E10" i="6"/>
  <c r="F10" i="6" s="1"/>
  <c r="G10" i="6" s="1"/>
  <c r="H10" i="6"/>
  <c r="D11" i="6"/>
  <c r="E11" i="6"/>
  <c r="F11" i="6" s="1"/>
  <c r="G11" i="6" s="1"/>
  <c r="H11" i="6"/>
  <c r="D12" i="6"/>
  <c r="E12" i="6"/>
  <c r="F12" i="6" s="1"/>
  <c r="G12" i="6" s="1"/>
  <c r="H12" i="6"/>
  <c r="D13" i="6"/>
  <c r="E13" i="6"/>
  <c r="F13" i="6" s="1"/>
  <c r="G13" i="6" s="1"/>
  <c r="H13" i="6"/>
  <c r="D14" i="6"/>
  <c r="E14" i="6"/>
  <c r="F14" i="6" s="1"/>
  <c r="G14" i="6" s="1"/>
  <c r="H14" i="6"/>
  <c r="D15" i="6"/>
  <c r="E15" i="6"/>
  <c r="F15" i="6" s="1"/>
  <c r="G15" i="6" s="1"/>
  <c r="H15" i="6"/>
  <c r="D16" i="6"/>
  <c r="E16" i="6"/>
  <c r="F16" i="6" s="1"/>
  <c r="G16" i="6" s="1"/>
  <c r="H16" i="6"/>
  <c r="D17" i="6"/>
  <c r="E17" i="6"/>
  <c r="F17" i="6" s="1"/>
  <c r="G17" i="6" s="1"/>
  <c r="H17" i="6"/>
  <c r="D18" i="6"/>
  <c r="E18" i="6"/>
  <c r="F18" i="6" s="1"/>
  <c r="G18" i="6" s="1"/>
  <c r="H18" i="6"/>
  <c r="D19" i="6"/>
  <c r="E19" i="6"/>
  <c r="F19" i="6" s="1"/>
  <c r="G19" i="6" s="1"/>
  <c r="H19" i="6"/>
  <c r="D20" i="6"/>
  <c r="E20" i="6"/>
  <c r="F20" i="6" s="1"/>
  <c r="G20" i="6" s="1"/>
  <c r="H20" i="6"/>
  <c r="D21" i="6"/>
  <c r="E21" i="6"/>
  <c r="F21" i="6" s="1"/>
  <c r="G21" i="6" s="1"/>
  <c r="H21" i="6"/>
  <c r="D22" i="6"/>
  <c r="E22" i="6"/>
  <c r="F22" i="6" s="1"/>
  <c r="G22" i="6" s="1"/>
  <c r="H22" i="6"/>
  <c r="D23" i="6"/>
  <c r="E23" i="6"/>
  <c r="F23" i="6" s="1"/>
  <c r="G23" i="6" s="1"/>
  <c r="H23" i="6"/>
  <c r="D24" i="6"/>
  <c r="E24" i="6"/>
  <c r="F24" i="6" s="1"/>
  <c r="G24" i="6" s="1"/>
  <c r="H24" i="6"/>
  <c r="D25" i="6"/>
  <c r="E25" i="6"/>
  <c r="F25" i="6"/>
  <c r="G25" i="6" s="1"/>
  <c r="H25" i="6"/>
  <c r="D26" i="6"/>
  <c r="E26" i="6"/>
  <c r="F26" i="6" s="1"/>
  <c r="G26" i="6" s="1"/>
  <c r="H26" i="6"/>
  <c r="D27" i="6"/>
  <c r="E27" i="6"/>
  <c r="F27" i="6" s="1"/>
  <c r="G27" i="6" s="1"/>
  <c r="H27" i="6"/>
  <c r="D28" i="6"/>
  <c r="E28" i="6"/>
  <c r="F28" i="6" s="1"/>
  <c r="G28" i="6" s="1"/>
  <c r="H28" i="6"/>
  <c r="D29" i="6"/>
  <c r="E29" i="6"/>
  <c r="F29" i="6" s="1"/>
  <c r="G29" i="6" s="1"/>
  <c r="H29" i="6"/>
  <c r="D30" i="6"/>
  <c r="E30" i="6"/>
  <c r="F30" i="6" s="1"/>
  <c r="G30" i="6" s="1"/>
  <c r="H30" i="6"/>
  <c r="D31" i="6"/>
  <c r="E31" i="6"/>
  <c r="F31" i="6" s="1"/>
  <c r="G31" i="6" s="1"/>
  <c r="H31" i="6"/>
  <c r="D32" i="6"/>
  <c r="E32" i="6"/>
  <c r="F32" i="6" s="1"/>
  <c r="G32" i="6" s="1"/>
  <c r="H32" i="6"/>
  <c r="D33" i="6"/>
  <c r="E33" i="6"/>
  <c r="F33" i="6" s="1"/>
  <c r="G33" i="6" s="1"/>
  <c r="H33" i="6"/>
  <c r="D34" i="6"/>
  <c r="E34" i="6"/>
  <c r="F34" i="6" s="1"/>
  <c r="G34" i="6" s="1"/>
  <c r="H34" i="6"/>
  <c r="D35" i="6"/>
  <c r="E35" i="6"/>
  <c r="F35" i="6" s="1"/>
  <c r="G35" i="6" s="1"/>
  <c r="H35" i="6"/>
  <c r="D36" i="6"/>
  <c r="E36" i="6"/>
  <c r="F36" i="6" s="1"/>
  <c r="G36" i="6" s="1"/>
  <c r="H36" i="6"/>
  <c r="D37" i="6"/>
  <c r="E37" i="6"/>
  <c r="F37" i="6" s="1"/>
  <c r="G37" i="6" s="1"/>
  <c r="H37" i="6"/>
  <c r="D38" i="6"/>
  <c r="E38" i="6"/>
  <c r="F38" i="6" s="1"/>
  <c r="G38" i="6" s="1"/>
  <c r="H38" i="6"/>
  <c r="D39" i="6"/>
  <c r="E39" i="6"/>
  <c r="F39" i="6" s="1"/>
  <c r="G39" i="6" s="1"/>
  <c r="H39" i="6"/>
  <c r="D40" i="6"/>
  <c r="E40" i="6"/>
  <c r="F40" i="6" s="1"/>
  <c r="G40" i="6" s="1"/>
  <c r="H40" i="6"/>
  <c r="D41" i="6"/>
  <c r="E41" i="6"/>
  <c r="F41" i="6" s="1"/>
  <c r="G41" i="6" s="1"/>
  <c r="H41" i="6"/>
  <c r="D42" i="6"/>
  <c r="E42" i="6"/>
  <c r="F42" i="6" s="1"/>
  <c r="G42" i="6" s="1"/>
  <c r="H42" i="6"/>
  <c r="D43" i="6"/>
  <c r="E43" i="6"/>
  <c r="F43" i="6" s="1"/>
  <c r="G43" i="6" s="1"/>
  <c r="H43" i="6"/>
  <c r="D44" i="6"/>
  <c r="E44" i="6"/>
  <c r="F44" i="6" s="1"/>
  <c r="G44" i="6" s="1"/>
  <c r="H44" i="6"/>
  <c r="D45" i="6"/>
  <c r="E45" i="6"/>
  <c r="F45" i="6" s="1"/>
  <c r="G45" i="6" s="1"/>
  <c r="H45" i="6"/>
  <c r="D46" i="6"/>
  <c r="E46" i="6"/>
  <c r="F46" i="6" s="1"/>
  <c r="G46" i="6" s="1"/>
  <c r="H46" i="6"/>
  <c r="D47" i="6"/>
  <c r="E47" i="6"/>
  <c r="F47" i="6" s="1"/>
  <c r="G47" i="6" s="1"/>
  <c r="H47" i="6"/>
  <c r="D48" i="6"/>
  <c r="E48" i="6"/>
  <c r="F48" i="6" s="1"/>
  <c r="G48" i="6" s="1"/>
  <c r="H48" i="6"/>
  <c r="D49" i="6"/>
  <c r="E49" i="6"/>
  <c r="F49" i="6" s="1"/>
  <c r="G49" i="6" s="1"/>
  <c r="H49" i="6"/>
  <c r="D50" i="6"/>
  <c r="E50" i="6"/>
  <c r="F50" i="6" s="1"/>
  <c r="G50" i="6" s="1"/>
  <c r="H50" i="6"/>
  <c r="D51" i="6"/>
  <c r="E51" i="6"/>
  <c r="F51" i="6" s="1"/>
  <c r="G51" i="6" s="1"/>
  <c r="H51" i="6"/>
  <c r="D52" i="6"/>
  <c r="E52" i="6"/>
  <c r="F52" i="6" s="1"/>
  <c r="G52" i="6" s="1"/>
  <c r="H52" i="6"/>
  <c r="D53" i="6"/>
  <c r="E53" i="6"/>
  <c r="F53" i="6" s="1"/>
  <c r="G53" i="6" s="1"/>
  <c r="H53" i="6"/>
  <c r="D54" i="6"/>
  <c r="E54" i="6"/>
  <c r="F54" i="6" s="1"/>
  <c r="G54" i="6" s="1"/>
  <c r="H54" i="6"/>
  <c r="D55" i="6"/>
  <c r="E55" i="6"/>
  <c r="F55" i="6" s="1"/>
  <c r="G55" i="6" s="1"/>
  <c r="H55" i="6"/>
  <c r="D56" i="6"/>
  <c r="E56" i="6"/>
  <c r="F56" i="6" s="1"/>
  <c r="G56" i="6" s="1"/>
  <c r="H56" i="6"/>
  <c r="D57" i="6"/>
  <c r="E57" i="6"/>
  <c r="F57" i="6" s="1"/>
  <c r="G57" i="6" s="1"/>
  <c r="H57" i="6"/>
  <c r="D58" i="6"/>
  <c r="E58" i="6"/>
  <c r="F58" i="6" s="1"/>
  <c r="G58" i="6" s="1"/>
  <c r="H58" i="6"/>
  <c r="D59" i="6"/>
  <c r="E59" i="6"/>
  <c r="F59" i="6" s="1"/>
  <c r="G59" i="6" s="1"/>
  <c r="H59" i="6"/>
  <c r="D60" i="6"/>
  <c r="E60" i="6"/>
  <c r="F60" i="6" s="1"/>
  <c r="G60" i="6" s="1"/>
  <c r="H60" i="6"/>
  <c r="D61" i="6"/>
  <c r="E61" i="6"/>
  <c r="F61" i="6" s="1"/>
  <c r="G61" i="6" s="1"/>
  <c r="H61" i="6"/>
  <c r="D62" i="6"/>
  <c r="E62" i="6"/>
  <c r="F62" i="6" s="1"/>
  <c r="G62" i="6" s="1"/>
  <c r="H62" i="6"/>
  <c r="D63" i="6"/>
  <c r="E63" i="6"/>
  <c r="F63" i="6" s="1"/>
  <c r="G63" i="6" s="1"/>
  <c r="H63" i="6"/>
  <c r="D64" i="6"/>
  <c r="E64" i="6"/>
  <c r="F64" i="6" s="1"/>
  <c r="G64" i="6" s="1"/>
  <c r="H64" i="6"/>
  <c r="D65" i="6"/>
  <c r="E65" i="6"/>
  <c r="F65" i="6" s="1"/>
  <c r="G65" i="6" s="1"/>
  <c r="H65" i="6"/>
  <c r="D66" i="6"/>
  <c r="E66" i="6"/>
  <c r="F66" i="6" s="1"/>
  <c r="G66" i="6" s="1"/>
  <c r="H66" i="6"/>
  <c r="D67" i="6"/>
  <c r="E67" i="6"/>
  <c r="F67" i="6" s="1"/>
  <c r="G67" i="6" s="1"/>
  <c r="H67" i="6"/>
  <c r="D68" i="6"/>
  <c r="E68" i="6"/>
  <c r="F68" i="6" s="1"/>
  <c r="G68" i="6" s="1"/>
  <c r="H68" i="6"/>
  <c r="D69" i="6"/>
  <c r="E69" i="6"/>
  <c r="F69" i="6" s="1"/>
  <c r="G69" i="6" s="1"/>
  <c r="H69" i="6"/>
  <c r="D70" i="6"/>
  <c r="E70" i="6"/>
  <c r="F70" i="6" s="1"/>
  <c r="G70" i="6" s="1"/>
  <c r="H70" i="6"/>
  <c r="D71" i="6"/>
  <c r="E71" i="6"/>
  <c r="F71" i="6" s="1"/>
  <c r="G71" i="6" s="1"/>
  <c r="H71" i="6"/>
  <c r="D72" i="6"/>
  <c r="E72" i="6"/>
  <c r="F72" i="6" s="1"/>
  <c r="G72" i="6" s="1"/>
  <c r="H72" i="6"/>
  <c r="D73" i="6"/>
  <c r="E73" i="6"/>
  <c r="F73" i="6" s="1"/>
  <c r="G73" i="6" s="1"/>
  <c r="H73" i="6"/>
  <c r="D74" i="6"/>
  <c r="E74" i="6"/>
  <c r="F74" i="6" s="1"/>
  <c r="G74" i="6" s="1"/>
  <c r="H74" i="6"/>
  <c r="D75" i="6"/>
  <c r="E75" i="6"/>
  <c r="F75" i="6" s="1"/>
  <c r="G75" i="6" s="1"/>
  <c r="H75" i="6"/>
  <c r="D76" i="6"/>
  <c r="E76" i="6"/>
  <c r="F76" i="6" s="1"/>
  <c r="G76" i="6" s="1"/>
  <c r="H76" i="6"/>
  <c r="D77" i="6"/>
  <c r="E77" i="6"/>
  <c r="F77" i="6" s="1"/>
  <c r="G77" i="6" s="1"/>
  <c r="H77" i="6"/>
  <c r="D78" i="6"/>
  <c r="E78" i="6"/>
  <c r="F78" i="6" s="1"/>
  <c r="G78" i="6" s="1"/>
  <c r="H78" i="6"/>
  <c r="D79" i="6"/>
  <c r="E79" i="6"/>
  <c r="F79" i="6" s="1"/>
  <c r="G79" i="6" s="1"/>
  <c r="H79" i="6"/>
  <c r="D80" i="6"/>
  <c r="E80" i="6"/>
  <c r="F80" i="6" s="1"/>
  <c r="G80" i="6" s="1"/>
  <c r="H80" i="6"/>
  <c r="D81" i="6"/>
  <c r="E81" i="6"/>
  <c r="F81" i="6" s="1"/>
  <c r="G81" i="6" s="1"/>
  <c r="H81" i="6"/>
  <c r="D82" i="6"/>
  <c r="E82" i="6"/>
  <c r="F82" i="6" s="1"/>
  <c r="G82" i="6" s="1"/>
  <c r="H82" i="6"/>
  <c r="D83" i="6"/>
  <c r="E83" i="6"/>
  <c r="F83" i="6" s="1"/>
  <c r="G83" i="6" s="1"/>
  <c r="H83" i="6"/>
  <c r="D84" i="6"/>
  <c r="E84" i="6"/>
  <c r="F84" i="6" s="1"/>
  <c r="G84" i="6" s="1"/>
  <c r="H84" i="6"/>
  <c r="D85" i="6"/>
  <c r="E85" i="6"/>
  <c r="F85" i="6" s="1"/>
  <c r="G85" i="6" s="1"/>
  <c r="H85" i="6"/>
  <c r="D86" i="6"/>
  <c r="E86" i="6"/>
  <c r="F86" i="6" s="1"/>
  <c r="G86" i="6" s="1"/>
  <c r="H86" i="6"/>
  <c r="D87" i="6"/>
  <c r="E87" i="6"/>
  <c r="F87" i="6" s="1"/>
  <c r="G87" i="6" s="1"/>
  <c r="H87" i="6"/>
  <c r="D88" i="6"/>
  <c r="E88" i="6"/>
  <c r="F88" i="6" s="1"/>
  <c r="G88" i="6" s="1"/>
  <c r="H88" i="6"/>
  <c r="D89" i="6"/>
  <c r="E89" i="6"/>
  <c r="F89" i="6" s="1"/>
  <c r="G89" i="6" s="1"/>
  <c r="H89" i="6"/>
  <c r="D90" i="6"/>
  <c r="E90" i="6"/>
  <c r="F90" i="6" s="1"/>
  <c r="G90" i="6" s="1"/>
  <c r="H90" i="6"/>
  <c r="D91" i="6"/>
  <c r="E91" i="6"/>
  <c r="F91" i="6" s="1"/>
  <c r="G91" i="6" s="1"/>
  <c r="H91" i="6"/>
  <c r="D92" i="6"/>
  <c r="E92" i="6"/>
  <c r="F92" i="6" s="1"/>
  <c r="G92" i="6" s="1"/>
  <c r="H92" i="6"/>
  <c r="D93" i="6"/>
  <c r="E93" i="6"/>
  <c r="F93" i="6" s="1"/>
  <c r="G93" i="6" s="1"/>
  <c r="H93" i="6"/>
  <c r="D94" i="6"/>
  <c r="E94" i="6"/>
  <c r="F94" i="6" s="1"/>
  <c r="G94" i="6" s="1"/>
  <c r="H94" i="6"/>
  <c r="D95" i="6"/>
  <c r="E95" i="6"/>
  <c r="F95" i="6" s="1"/>
  <c r="G95" i="6" s="1"/>
  <c r="H95" i="6"/>
  <c r="D96" i="6"/>
  <c r="E96" i="6"/>
  <c r="F96" i="6" s="1"/>
  <c r="G96" i="6" s="1"/>
  <c r="H96" i="6"/>
  <c r="D97" i="6"/>
  <c r="E97" i="6"/>
  <c r="F97" i="6" s="1"/>
  <c r="G97" i="6" s="1"/>
  <c r="H97" i="6"/>
  <c r="D98" i="6"/>
  <c r="E98" i="6"/>
  <c r="F98" i="6" s="1"/>
  <c r="G98" i="6" s="1"/>
  <c r="H98" i="6"/>
  <c r="D99" i="6"/>
  <c r="E99" i="6"/>
  <c r="F99" i="6" s="1"/>
  <c r="G99" i="6" s="1"/>
  <c r="H99" i="6"/>
  <c r="D100" i="6"/>
  <c r="E100" i="6"/>
  <c r="F100" i="6" s="1"/>
  <c r="G100" i="6" s="1"/>
  <c r="H100" i="6"/>
  <c r="D101" i="6"/>
  <c r="E101" i="6"/>
  <c r="F101" i="6" s="1"/>
  <c r="G101" i="6" s="1"/>
  <c r="H101" i="6"/>
  <c r="D102" i="6"/>
  <c r="E102" i="6"/>
  <c r="F102" i="6" s="1"/>
  <c r="G102" i="6" s="1"/>
  <c r="H102" i="6"/>
  <c r="D103" i="6"/>
  <c r="E103" i="6"/>
  <c r="F103" i="6" s="1"/>
  <c r="G103" i="6" s="1"/>
  <c r="H103" i="6"/>
  <c r="D104" i="6"/>
  <c r="E104" i="6"/>
  <c r="F104" i="6" s="1"/>
  <c r="G104" i="6" s="1"/>
  <c r="H104" i="6"/>
  <c r="D105" i="6"/>
  <c r="E105" i="6"/>
  <c r="F105" i="6" s="1"/>
  <c r="G105" i="6" s="1"/>
  <c r="H105" i="6"/>
  <c r="D106" i="6"/>
  <c r="E106" i="6"/>
  <c r="F106" i="6" s="1"/>
  <c r="G106" i="6" s="1"/>
  <c r="H106" i="6"/>
  <c r="D107" i="6"/>
  <c r="E107" i="6"/>
  <c r="F107" i="6" s="1"/>
  <c r="G107" i="6" s="1"/>
  <c r="H107" i="6"/>
  <c r="D108" i="6"/>
  <c r="E108" i="6"/>
  <c r="F108" i="6" s="1"/>
  <c r="G108" i="6" s="1"/>
  <c r="H108" i="6"/>
  <c r="D109" i="6"/>
  <c r="E109" i="6"/>
  <c r="F109" i="6" s="1"/>
  <c r="G109" i="6" s="1"/>
  <c r="H109" i="6"/>
  <c r="D110" i="6"/>
  <c r="E110" i="6"/>
  <c r="F110" i="6" s="1"/>
  <c r="G110" i="6" s="1"/>
  <c r="H110" i="6"/>
  <c r="D111" i="6"/>
  <c r="E111" i="6"/>
  <c r="F111" i="6" s="1"/>
  <c r="G111" i="6" s="1"/>
  <c r="H111" i="6"/>
  <c r="D112" i="6"/>
  <c r="E112" i="6"/>
  <c r="F112" i="6" s="1"/>
  <c r="G112" i="6" s="1"/>
  <c r="H112" i="6"/>
  <c r="D113" i="6"/>
  <c r="E113" i="6"/>
  <c r="F113" i="6" s="1"/>
  <c r="G113" i="6" s="1"/>
  <c r="H113" i="6"/>
  <c r="D114" i="6"/>
  <c r="E114" i="6"/>
  <c r="F114" i="6" s="1"/>
  <c r="G114" i="6" s="1"/>
  <c r="H114" i="6"/>
  <c r="D115" i="6"/>
  <c r="E115" i="6"/>
  <c r="F115" i="6" s="1"/>
  <c r="G115" i="6" s="1"/>
  <c r="H115" i="6"/>
  <c r="D116" i="6"/>
  <c r="E116" i="6"/>
  <c r="F116" i="6" s="1"/>
  <c r="G116" i="6" s="1"/>
  <c r="H116" i="6"/>
  <c r="D117" i="6"/>
  <c r="E117" i="6"/>
  <c r="F117" i="6"/>
  <c r="G117" i="6" s="1"/>
  <c r="H117" i="6"/>
  <c r="D118" i="6"/>
  <c r="E118" i="6"/>
  <c r="F118" i="6" s="1"/>
  <c r="G118" i="6" s="1"/>
  <c r="H118" i="6"/>
  <c r="D119" i="6"/>
  <c r="E119" i="6"/>
  <c r="F119" i="6" s="1"/>
  <c r="G119" i="6" s="1"/>
  <c r="H119" i="6"/>
  <c r="D120" i="6"/>
  <c r="E120" i="6"/>
  <c r="F120" i="6" s="1"/>
  <c r="G120" i="6" s="1"/>
  <c r="H120" i="6"/>
  <c r="D121" i="6"/>
  <c r="E121" i="6"/>
  <c r="F121" i="6" s="1"/>
  <c r="G121" i="6" s="1"/>
  <c r="H121" i="6"/>
  <c r="D122" i="6"/>
  <c r="E122" i="6"/>
  <c r="F122" i="6" s="1"/>
  <c r="G122" i="6" s="1"/>
  <c r="H122" i="6"/>
  <c r="D123" i="6"/>
  <c r="E123" i="6"/>
  <c r="F123" i="6" s="1"/>
  <c r="G123" i="6" s="1"/>
  <c r="H123" i="6"/>
  <c r="D124" i="6"/>
  <c r="E124" i="6"/>
  <c r="F124" i="6" s="1"/>
  <c r="G124" i="6" s="1"/>
  <c r="H124" i="6"/>
  <c r="D125" i="6"/>
  <c r="E125" i="6"/>
  <c r="F125" i="6" s="1"/>
  <c r="G125" i="6" s="1"/>
  <c r="H125" i="6"/>
  <c r="D126" i="6"/>
  <c r="E126" i="6"/>
  <c r="F126" i="6" s="1"/>
  <c r="G126" i="6" s="1"/>
  <c r="H126" i="6"/>
  <c r="D127" i="6"/>
  <c r="E127" i="6"/>
  <c r="F127" i="6" s="1"/>
  <c r="G127" i="6" s="1"/>
  <c r="H127" i="6"/>
  <c r="D128" i="6"/>
  <c r="E128" i="6"/>
  <c r="F128" i="6" s="1"/>
  <c r="G128" i="6" s="1"/>
  <c r="H128" i="6"/>
  <c r="D129" i="6"/>
  <c r="E129" i="6"/>
  <c r="F129" i="6" s="1"/>
  <c r="G129" i="6" s="1"/>
  <c r="H129" i="6"/>
  <c r="D130" i="6"/>
  <c r="E130" i="6"/>
  <c r="F130" i="6" s="1"/>
  <c r="G130" i="6" s="1"/>
  <c r="H130" i="6"/>
  <c r="D131" i="6"/>
  <c r="E131" i="6"/>
  <c r="F131" i="6" s="1"/>
  <c r="G131" i="6" s="1"/>
  <c r="H131" i="6"/>
  <c r="D132" i="6"/>
  <c r="E132" i="6"/>
  <c r="F132" i="6" s="1"/>
  <c r="G132" i="6" s="1"/>
  <c r="H132" i="6"/>
  <c r="D133" i="6"/>
  <c r="E133" i="6"/>
  <c r="F133" i="6"/>
  <c r="G133" i="6" s="1"/>
  <c r="H133" i="6"/>
  <c r="D134" i="6"/>
  <c r="E134" i="6"/>
  <c r="F134" i="6" s="1"/>
  <c r="G134" i="6" s="1"/>
  <c r="H134" i="6"/>
  <c r="D135" i="6"/>
  <c r="E135" i="6"/>
  <c r="F135" i="6" s="1"/>
  <c r="G135" i="6" s="1"/>
  <c r="H135" i="6"/>
  <c r="D136" i="6"/>
  <c r="E136" i="6"/>
  <c r="F136" i="6" s="1"/>
  <c r="G136" i="6" s="1"/>
  <c r="H136" i="6"/>
  <c r="D137" i="6"/>
  <c r="E137" i="6"/>
  <c r="F137" i="6" s="1"/>
  <c r="G137" i="6" s="1"/>
  <c r="H137" i="6"/>
  <c r="D138" i="6"/>
  <c r="E138" i="6"/>
  <c r="F138" i="6" s="1"/>
  <c r="G138" i="6" s="1"/>
  <c r="H138" i="6"/>
  <c r="D139" i="6"/>
  <c r="E139" i="6"/>
  <c r="F139" i="6" s="1"/>
  <c r="G139" i="6" s="1"/>
  <c r="H139" i="6"/>
  <c r="D140" i="6"/>
  <c r="E140" i="6"/>
  <c r="F140" i="6" s="1"/>
  <c r="G140" i="6" s="1"/>
  <c r="H140" i="6"/>
  <c r="D141" i="6"/>
  <c r="E141" i="6"/>
  <c r="F141" i="6" s="1"/>
  <c r="G141" i="6" s="1"/>
  <c r="H141" i="6"/>
  <c r="D142" i="6"/>
  <c r="E142" i="6"/>
  <c r="F142" i="6" s="1"/>
  <c r="G142" i="6" s="1"/>
  <c r="H142" i="6"/>
  <c r="D143" i="6"/>
  <c r="E143" i="6"/>
  <c r="F143" i="6" s="1"/>
  <c r="G143" i="6" s="1"/>
  <c r="H143" i="6"/>
  <c r="D144" i="6"/>
  <c r="E144" i="6"/>
  <c r="F144" i="6" s="1"/>
  <c r="G144" i="6" s="1"/>
  <c r="H144" i="6"/>
  <c r="D145" i="6"/>
  <c r="E145" i="6"/>
  <c r="F145" i="6" s="1"/>
  <c r="G145" i="6" s="1"/>
  <c r="H145" i="6"/>
  <c r="D146" i="6"/>
  <c r="E146" i="6"/>
  <c r="F146" i="6" s="1"/>
  <c r="G146" i="6" s="1"/>
  <c r="H146" i="6"/>
  <c r="D147" i="6"/>
  <c r="E147" i="6"/>
  <c r="F147" i="6" s="1"/>
  <c r="G147" i="6" s="1"/>
  <c r="H147" i="6"/>
  <c r="D148" i="6"/>
  <c r="E148" i="6"/>
  <c r="F148" i="6" s="1"/>
  <c r="G148" i="6" s="1"/>
  <c r="H148" i="6"/>
  <c r="D149" i="6"/>
  <c r="E149" i="6"/>
  <c r="F149" i="6" s="1"/>
  <c r="G149" i="6" s="1"/>
  <c r="H149" i="6"/>
  <c r="D150" i="6"/>
  <c r="E150" i="6"/>
  <c r="F150" i="6" s="1"/>
  <c r="G150" i="6" s="1"/>
  <c r="H150" i="6"/>
  <c r="D151" i="6"/>
  <c r="E151" i="6"/>
  <c r="F151" i="6" s="1"/>
  <c r="G151" i="6" s="1"/>
  <c r="H151" i="6"/>
  <c r="D152" i="6"/>
  <c r="E152" i="6"/>
  <c r="F152" i="6" s="1"/>
  <c r="G152" i="6" s="1"/>
  <c r="H152" i="6"/>
  <c r="D153" i="6"/>
  <c r="E153" i="6"/>
  <c r="F153" i="6" s="1"/>
  <c r="G153" i="6" s="1"/>
  <c r="H153" i="6"/>
  <c r="D154" i="6"/>
  <c r="E154" i="6"/>
  <c r="F154" i="6" s="1"/>
  <c r="G154" i="6" s="1"/>
  <c r="H154" i="6"/>
  <c r="D155" i="6"/>
  <c r="E155" i="6"/>
  <c r="F155" i="6" s="1"/>
  <c r="G155" i="6" s="1"/>
  <c r="H155" i="6"/>
  <c r="D156" i="6"/>
  <c r="E156" i="6"/>
  <c r="F156" i="6" s="1"/>
  <c r="G156" i="6" s="1"/>
  <c r="H156" i="6"/>
  <c r="D157" i="6"/>
  <c r="E157" i="6"/>
  <c r="F157" i="6" s="1"/>
  <c r="G157" i="6" s="1"/>
  <c r="H157" i="6"/>
  <c r="D158" i="6"/>
  <c r="E158" i="6"/>
  <c r="F158" i="6" s="1"/>
  <c r="G158" i="6" s="1"/>
  <c r="H158" i="6"/>
  <c r="D159" i="6"/>
  <c r="E159" i="6"/>
  <c r="F159" i="6" s="1"/>
  <c r="G159" i="6" s="1"/>
  <c r="H159" i="6"/>
  <c r="D160" i="6"/>
  <c r="E160" i="6"/>
  <c r="F160" i="6" s="1"/>
  <c r="G160" i="6" s="1"/>
  <c r="H160" i="6"/>
  <c r="D161" i="6"/>
  <c r="E161" i="6"/>
  <c r="F161" i="6" s="1"/>
  <c r="G161" i="6" s="1"/>
  <c r="H161" i="6"/>
  <c r="D162" i="6"/>
  <c r="E162" i="6"/>
  <c r="F162" i="6" s="1"/>
  <c r="G162" i="6" s="1"/>
  <c r="H162" i="6"/>
  <c r="D163" i="6"/>
  <c r="E163" i="6"/>
  <c r="F163" i="6" s="1"/>
  <c r="G163" i="6" s="1"/>
  <c r="H163" i="6"/>
  <c r="D164" i="6"/>
  <c r="E164" i="6"/>
  <c r="F164" i="6" s="1"/>
  <c r="G164" i="6" s="1"/>
  <c r="H164" i="6"/>
  <c r="D165" i="6"/>
  <c r="E165" i="6"/>
  <c r="F165" i="6" s="1"/>
  <c r="G165" i="6" s="1"/>
  <c r="H165" i="6"/>
  <c r="D166" i="6"/>
  <c r="E166" i="6"/>
  <c r="F166" i="6" s="1"/>
  <c r="G166" i="6" s="1"/>
  <c r="H166" i="6"/>
  <c r="D167" i="6"/>
  <c r="E167" i="6"/>
  <c r="F167" i="6" s="1"/>
  <c r="G167" i="6" s="1"/>
  <c r="H167" i="6"/>
  <c r="D168" i="6"/>
  <c r="E168" i="6"/>
  <c r="F168" i="6" s="1"/>
  <c r="G168" i="6" s="1"/>
  <c r="H168" i="6"/>
  <c r="D169" i="6"/>
  <c r="E169" i="6"/>
  <c r="F169" i="6" s="1"/>
  <c r="G169" i="6" s="1"/>
  <c r="H169" i="6"/>
  <c r="D170" i="6"/>
  <c r="E170" i="6"/>
  <c r="F170" i="6" s="1"/>
  <c r="G170" i="6" s="1"/>
  <c r="H170" i="6"/>
  <c r="D171" i="6"/>
  <c r="E171" i="6"/>
  <c r="F171" i="6" s="1"/>
  <c r="G171" i="6" s="1"/>
  <c r="H171" i="6"/>
  <c r="D172" i="6"/>
  <c r="E172" i="6"/>
  <c r="F172" i="6" s="1"/>
  <c r="G172" i="6" s="1"/>
  <c r="H172" i="6"/>
  <c r="D173" i="6"/>
  <c r="E173" i="6"/>
  <c r="F173" i="6" s="1"/>
  <c r="G173" i="6" s="1"/>
  <c r="H173" i="6"/>
  <c r="D174" i="6"/>
  <c r="E174" i="6"/>
  <c r="F174" i="6" s="1"/>
  <c r="G174" i="6" s="1"/>
  <c r="H174" i="6"/>
  <c r="D175" i="6"/>
  <c r="E175" i="6"/>
  <c r="F175" i="6" s="1"/>
  <c r="G175" i="6" s="1"/>
  <c r="H175" i="6"/>
  <c r="D176" i="6"/>
  <c r="E176" i="6"/>
  <c r="F176" i="6" s="1"/>
  <c r="G176" i="6" s="1"/>
  <c r="H176" i="6"/>
  <c r="D177" i="6"/>
  <c r="E177" i="6"/>
  <c r="F177" i="6" s="1"/>
  <c r="G177" i="6" s="1"/>
  <c r="H177" i="6"/>
  <c r="D178" i="6"/>
  <c r="E178" i="6"/>
  <c r="F178" i="6" s="1"/>
  <c r="G178" i="6" s="1"/>
  <c r="H178" i="6"/>
  <c r="D179" i="6"/>
  <c r="E179" i="6"/>
  <c r="F179" i="6" s="1"/>
  <c r="G179" i="6" s="1"/>
  <c r="H179" i="6"/>
  <c r="D180" i="6"/>
  <c r="E180" i="6"/>
  <c r="F180" i="6" s="1"/>
  <c r="G180" i="6" s="1"/>
  <c r="H180" i="6"/>
  <c r="D181" i="6"/>
  <c r="E181" i="6"/>
  <c r="F181" i="6" s="1"/>
  <c r="G181" i="6" s="1"/>
  <c r="H181" i="6"/>
  <c r="D182" i="6"/>
  <c r="E182" i="6"/>
  <c r="F182" i="6" s="1"/>
  <c r="G182" i="6" s="1"/>
  <c r="H182" i="6"/>
  <c r="D183" i="6"/>
  <c r="E183" i="6"/>
  <c r="F183" i="6" s="1"/>
  <c r="G183" i="6" s="1"/>
  <c r="H183" i="6"/>
  <c r="D184" i="6"/>
  <c r="E184" i="6"/>
  <c r="F184" i="6"/>
  <c r="G184" i="6" s="1"/>
  <c r="H184" i="6"/>
  <c r="D185" i="6"/>
  <c r="E185" i="6"/>
  <c r="F185" i="6" s="1"/>
  <c r="G185" i="6" s="1"/>
  <c r="H185" i="6"/>
  <c r="D186" i="6"/>
  <c r="E186" i="6"/>
  <c r="F186" i="6" s="1"/>
  <c r="G186" i="6" s="1"/>
  <c r="H186" i="6"/>
  <c r="D187" i="6"/>
  <c r="E187" i="6"/>
  <c r="F187" i="6" s="1"/>
  <c r="G187" i="6" s="1"/>
  <c r="H187" i="6"/>
  <c r="D188" i="6"/>
  <c r="E188" i="6"/>
  <c r="F188" i="6" s="1"/>
  <c r="G188" i="6" s="1"/>
  <c r="H188" i="6"/>
  <c r="D189" i="6"/>
  <c r="E189" i="6"/>
  <c r="F189" i="6" s="1"/>
  <c r="G189" i="6" s="1"/>
  <c r="H189" i="6"/>
  <c r="D190" i="6"/>
  <c r="E190" i="6"/>
  <c r="F190" i="6" s="1"/>
  <c r="G190" i="6" s="1"/>
  <c r="H190" i="6"/>
  <c r="D191" i="6"/>
  <c r="E191" i="6"/>
  <c r="F191" i="6" s="1"/>
  <c r="G191" i="6" s="1"/>
  <c r="H191" i="6"/>
  <c r="D192" i="6"/>
  <c r="E192" i="6"/>
  <c r="F192" i="6" s="1"/>
  <c r="G192" i="6" s="1"/>
  <c r="H192" i="6"/>
  <c r="D193" i="6"/>
  <c r="E193" i="6"/>
  <c r="F193" i="6" s="1"/>
  <c r="G193" i="6" s="1"/>
  <c r="H193" i="6"/>
  <c r="D194" i="6"/>
  <c r="E194" i="6"/>
  <c r="F194" i="6" s="1"/>
  <c r="G194" i="6" s="1"/>
  <c r="H194" i="6"/>
  <c r="D195" i="6"/>
  <c r="E195" i="6"/>
  <c r="F195" i="6" s="1"/>
  <c r="G195" i="6" s="1"/>
  <c r="H195" i="6"/>
  <c r="D196" i="6"/>
  <c r="E196" i="6"/>
  <c r="F196" i="6" s="1"/>
  <c r="G196" i="6" s="1"/>
  <c r="H196" i="6"/>
  <c r="D197" i="6"/>
  <c r="E197" i="6"/>
  <c r="F197" i="6"/>
  <c r="G197" i="6" s="1"/>
  <c r="H197" i="6"/>
  <c r="D198" i="6"/>
  <c r="E198" i="6"/>
  <c r="F198" i="6" s="1"/>
  <c r="G198" i="6" s="1"/>
  <c r="H198" i="6"/>
  <c r="D199" i="6"/>
  <c r="E199" i="6"/>
  <c r="F199" i="6" s="1"/>
  <c r="G199" i="6" s="1"/>
  <c r="H199" i="6"/>
  <c r="D200" i="6"/>
  <c r="E200" i="6"/>
  <c r="F200" i="6" s="1"/>
  <c r="G200" i="6" s="1"/>
  <c r="H200" i="6"/>
  <c r="D201" i="6"/>
  <c r="E201" i="6"/>
  <c r="F201" i="6" s="1"/>
  <c r="G201" i="6" s="1"/>
  <c r="H201" i="6"/>
  <c r="D202" i="6"/>
  <c r="E202" i="6"/>
  <c r="F202" i="6"/>
  <c r="G202" i="6" s="1"/>
  <c r="H202" i="6"/>
  <c r="D203" i="6"/>
  <c r="E203" i="6"/>
  <c r="F203" i="6"/>
  <c r="G203" i="6"/>
  <c r="H203" i="6"/>
  <c r="D204" i="6"/>
  <c r="E204" i="6"/>
  <c r="F204" i="6"/>
  <c r="G204" i="6" s="1"/>
  <c r="H204" i="6"/>
  <c r="D205" i="6"/>
  <c r="E205" i="6"/>
  <c r="F205" i="6"/>
  <c r="G205" i="6" s="1"/>
  <c r="H205" i="6"/>
  <c r="D206" i="6"/>
  <c r="E206" i="6"/>
  <c r="F206" i="6"/>
  <c r="G206" i="6" s="1"/>
  <c r="H206" i="6"/>
  <c r="D207" i="6"/>
  <c r="E207" i="6"/>
  <c r="F207" i="6"/>
  <c r="G207" i="6" s="1"/>
  <c r="H207" i="6"/>
  <c r="D208" i="6"/>
  <c r="E208" i="6"/>
  <c r="F208" i="6"/>
  <c r="G208" i="6" s="1"/>
  <c r="H208" i="6"/>
  <c r="D209" i="6"/>
  <c r="E209" i="6"/>
  <c r="F209" i="6"/>
  <c r="G209" i="6" s="1"/>
  <c r="H209" i="6"/>
  <c r="D210" i="6"/>
  <c r="E210" i="6"/>
  <c r="F210" i="6"/>
  <c r="G210" i="6" s="1"/>
  <c r="H210" i="6"/>
  <c r="D211" i="6"/>
  <c r="E211" i="6"/>
  <c r="F211" i="6"/>
  <c r="G211" i="6"/>
  <c r="H211" i="6"/>
  <c r="D212" i="6"/>
  <c r="E212" i="6"/>
  <c r="F212" i="6"/>
  <c r="G212" i="6" s="1"/>
  <c r="H212" i="6"/>
  <c r="D213" i="6"/>
  <c r="E213" i="6"/>
  <c r="F213" i="6"/>
  <c r="G213" i="6" s="1"/>
  <c r="H213" i="6"/>
  <c r="D214" i="6"/>
  <c r="E214" i="6"/>
  <c r="F214" i="6"/>
  <c r="G214" i="6" s="1"/>
  <c r="H214" i="6"/>
  <c r="D215" i="6"/>
  <c r="E215" i="6"/>
  <c r="F215" i="6"/>
  <c r="G215" i="6" s="1"/>
  <c r="H215" i="6"/>
  <c r="D216" i="6"/>
  <c r="E216" i="6"/>
  <c r="F216" i="6"/>
  <c r="G216" i="6" s="1"/>
  <c r="H216" i="6"/>
  <c r="D217" i="6"/>
  <c r="E217" i="6"/>
  <c r="F217" i="6"/>
  <c r="G217" i="6" s="1"/>
  <c r="H217" i="6"/>
  <c r="D218" i="6"/>
  <c r="E218" i="6"/>
  <c r="F218" i="6"/>
  <c r="G218" i="6" s="1"/>
  <c r="H218" i="6"/>
  <c r="D219" i="6"/>
  <c r="E219" i="6"/>
  <c r="F219" i="6"/>
  <c r="G219" i="6"/>
  <c r="H219" i="6"/>
  <c r="D220" i="6"/>
  <c r="E220" i="6"/>
  <c r="F220" i="6"/>
  <c r="G220" i="6" s="1"/>
  <c r="H220" i="6"/>
  <c r="D221" i="6"/>
  <c r="E221" i="6"/>
  <c r="F221" i="6"/>
  <c r="G221" i="6" s="1"/>
  <c r="H221" i="6"/>
  <c r="D222" i="6"/>
  <c r="E222" i="6"/>
  <c r="F222" i="6"/>
  <c r="G222" i="6"/>
  <c r="H222" i="6"/>
  <c r="D223" i="6"/>
  <c r="E223" i="6"/>
  <c r="F223" i="6"/>
  <c r="G223" i="6" s="1"/>
  <c r="H223" i="6"/>
  <c r="D224" i="6"/>
  <c r="E224" i="6"/>
  <c r="F224" i="6"/>
  <c r="G224" i="6"/>
  <c r="H224" i="6"/>
  <c r="D225" i="6"/>
  <c r="E225" i="6"/>
  <c r="F225" i="6"/>
  <c r="G225" i="6" s="1"/>
  <c r="H225" i="6"/>
  <c r="D226" i="6"/>
  <c r="E226" i="6"/>
  <c r="F226" i="6"/>
  <c r="G226" i="6" s="1"/>
  <c r="H226" i="6"/>
  <c r="D227" i="6"/>
  <c r="E227" i="6"/>
  <c r="F227" i="6"/>
  <c r="G227" i="6" s="1"/>
  <c r="H227" i="6"/>
  <c r="D228" i="6"/>
  <c r="E228" i="6"/>
  <c r="F228" i="6"/>
  <c r="G228" i="6" s="1"/>
  <c r="H228" i="6"/>
  <c r="D229" i="6"/>
  <c r="E229" i="6"/>
  <c r="F229" i="6"/>
  <c r="G229" i="6" s="1"/>
  <c r="H229" i="6"/>
  <c r="D230" i="6"/>
  <c r="E230" i="6"/>
  <c r="F230" i="6"/>
  <c r="G230" i="6" s="1"/>
  <c r="H230" i="6"/>
  <c r="D231" i="6"/>
  <c r="E231" i="6"/>
  <c r="F231" i="6"/>
  <c r="G231" i="6" s="1"/>
  <c r="H231" i="6"/>
  <c r="D232" i="6"/>
  <c r="E232" i="6"/>
  <c r="F232" i="6"/>
  <c r="G232" i="6"/>
  <c r="H232" i="6"/>
  <c r="D233" i="6"/>
  <c r="E233" i="6"/>
  <c r="F233" i="6"/>
  <c r="G233" i="6" s="1"/>
  <c r="H233" i="6"/>
  <c r="D234" i="6"/>
  <c r="E234" i="6"/>
  <c r="F234" i="6"/>
  <c r="G234" i="6" s="1"/>
  <c r="H234" i="6"/>
  <c r="D235" i="6"/>
  <c r="E235" i="6"/>
  <c r="F235" i="6"/>
  <c r="G235" i="6"/>
  <c r="H235" i="6"/>
  <c r="D236" i="6"/>
  <c r="E236" i="6"/>
  <c r="F236" i="6"/>
  <c r="G236" i="6" s="1"/>
  <c r="H236" i="6"/>
  <c r="D237" i="6"/>
  <c r="E237" i="6"/>
  <c r="F237" i="6"/>
  <c r="G237" i="6" s="1"/>
  <c r="H237" i="6"/>
  <c r="D238" i="6"/>
  <c r="E238" i="6"/>
  <c r="F238" i="6"/>
  <c r="G238" i="6" s="1"/>
  <c r="H238" i="6"/>
  <c r="D239" i="6"/>
  <c r="E239" i="6"/>
  <c r="F239" i="6"/>
  <c r="G239" i="6" s="1"/>
  <c r="H239" i="6"/>
  <c r="D240" i="6"/>
  <c r="E240" i="6"/>
  <c r="F240" i="6"/>
  <c r="G240" i="6"/>
  <c r="H240" i="6"/>
  <c r="D241" i="6"/>
  <c r="E241" i="6"/>
  <c r="F241" i="6"/>
  <c r="G241" i="6" s="1"/>
  <c r="H241" i="6"/>
  <c r="D242" i="6"/>
  <c r="E242" i="6"/>
  <c r="F242" i="6"/>
  <c r="G242" i="6" s="1"/>
  <c r="H242" i="6"/>
  <c r="D243" i="6"/>
  <c r="E243" i="6"/>
  <c r="F243" i="6"/>
  <c r="G243" i="6" s="1"/>
  <c r="H243" i="6"/>
  <c r="D244" i="6"/>
  <c r="E244" i="6"/>
  <c r="F244" i="6"/>
  <c r="G244" i="6" s="1"/>
  <c r="H244" i="6"/>
  <c r="D245" i="6"/>
  <c r="E245" i="6"/>
  <c r="F245" i="6"/>
  <c r="G245" i="6" s="1"/>
  <c r="H245" i="6"/>
  <c r="D246" i="6"/>
  <c r="E246" i="6"/>
  <c r="F246" i="6"/>
  <c r="G246" i="6"/>
  <c r="H246" i="6"/>
  <c r="D247" i="6"/>
  <c r="E247" i="6"/>
  <c r="F247" i="6"/>
  <c r="G247" i="6" s="1"/>
  <c r="H247" i="6"/>
  <c r="D248" i="6"/>
  <c r="E248" i="6"/>
  <c r="F248" i="6"/>
  <c r="G248" i="6" s="1"/>
  <c r="H248" i="6"/>
  <c r="D249" i="6"/>
  <c r="E249" i="6"/>
  <c r="F249" i="6"/>
  <c r="G249" i="6" s="1"/>
  <c r="H249" i="6"/>
  <c r="D250" i="6"/>
  <c r="E250" i="6"/>
  <c r="F250" i="6"/>
  <c r="G250" i="6" s="1"/>
  <c r="H250" i="6"/>
  <c r="D251" i="6"/>
  <c r="E251" i="6"/>
  <c r="F251" i="6"/>
  <c r="G251" i="6"/>
  <c r="H251" i="6"/>
  <c r="D252" i="6"/>
  <c r="E252" i="6"/>
  <c r="F252" i="6"/>
  <c r="G252" i="6" s="1"/>
  <c r="H252" i="6"/>
  <c r="D253" i="6"/>
  <c r="E253" i="6"/>
  <c r="F253" i="6"/>
  <c r="G253" i="6" s="1"/>
  <c r="H253" i="6"/>
  <c r="D254" i="6"/>
  <c r="E254" i="6"/>
  <c r="F254" i="6"/>
  <c r="G254" i="6"/>
  <c r="H254" i="6"/>
  <c r="D255" i="6"/>
  <c r="E255" i="6"/>
  <c r="F255" i="6"/>
  <c r="G255" i="6" s="1"/>
  <c r="H255" i="6"/>
  <c r="D256" i="6"/>
  <c r="E256" i="6"/>
  <c r="F256" i="6"/>
  <c r="G256" i="6" s="1"/>
  <c r="H256" i="6"/>
  <c r="D257" i="6"/>
  <c r="E257" i="6"/>
  <c r="F257" i="6"/>
  <c r="G257" i="6" s="1"/>
  <c r="H257" i="6"/>
  <c r="D258" i="6"/>
  <c r="E258" i="6"/>
  <c r="F258" i="6"/>
  <c r="G258" i="6" s="1"/>
  <c r="H258" i="6"/>
  <c r="D259" i="6"/>
  <c r="E259" i="6"/>
  <c r="F259" i="6"/>
  <c r="G259" i="6" s="1"/>
  <c r="H259" i="6"/>
  <c r="D260" i="6"/>
  <c r="E260" i="6"/>
  <c r="F260" i="6"/>
  <c r="G260" i="6" s="1"/>
  <c r="H260" i="6"/>
  <c r="D261" i="6"/>
  <c r="E261" i="6"/>
  <c r="F261" i="6"/>
  <c r="G261" i="6" s="1"/>
  <c r="H261" i="6"/>
  <c r="D262" i="6"/>
  <c r="E262" i="6"/>
  <c r="F262" i="6"/>
  <c r="G262" i="6" s="1"/>
  <c r="H262" i="6"/>
  <c r="D263" i="6"/>
  <c r="E263" i="6"/>
  <c r="F263" i="6"/>
  <c r="G263" i="6"/>
  <c r="H263" i="6"/>
  <c r="D264" i="6"/>
  <c r="E264" i="6"/>
  <c r="F264" i="6"/>
  <c r="G264" i="6" s="1"/>
  <c r="H264" i="6"/>
  <c r="D265" i="6"/>
  <c r="E265" i="6"/>
  <c r="F265" i="6"/>
  <c r="G265" i="6" s="1"/>
  <c r="H265" i="6"/>
  <c r="D266" i="6"/>
  <c r="E266" i="6"/>
  <c r="F266" i="6"/>
  <c r="G266" i="6"/>
  <c r="H266" i="6"/>
  <c r="D267" i="6"/>
  <c r="E267" i="6"/>
  <c r="F267" i="6"/>
  <c r="G267" i="6" s="1"/>
  <c r="H267" i="6"/>
  <c r="D268" i="6"/>
  <c r="E268" i="6"/>
  <c r="F268" i="6"/>
  <c r="G268" i="6"/>
  <c r="H268" i="6"/>
  <c r="D269" i="6"/>
  <c r="E269" i="6"/>
  <c r="F269" i="6"/>
  <c r="G269" i="6" s="1"/>
  <c r="H269" i="6"/>
  <c r="D270" i="6"/>
  <c r="E270" i="6"/>
  <c r="F270" i="6"/>
  <c r="G270" i="6" s="1"/>
  <c r="H270" i="6"/>
  <c r="D271" i="6"/>
  <c r="E271" i="6"/>
  <c r="F271" i="6"/>
  <c r="G271" i="6" s="1"/>
  <c r="H271" i="6"/>
  <c r="D272" i="6"/>
  <c r="E272" i="6"/>
  <c r="F272" i="6"/>
  <c r="G272" i="6" s="1"/>
  <c r="H272" i="6"/>
  <c r="D273" i="6"/>
  <c r="E273" i="6"/>
  <c r="F273" i="6"/>
  <c r="G273" i="6" s="1"/>
  <c r="H273" i="6"/>
  <c r="D274" i="6"/>
  <c r="E274" i="6"/>
  <c r="F274" i="6"/>
  <c r="G274" i="6" s="1"/>
  <c r="H274" i="6"/>
  <c r="D275" i="6"/>
  <c r="E275" i="6"/>
  <c r="F275" i="6"/>
  <c r="G275" i="6" s="1"/>
  <c r="H275" i="6"/>
  <c r="D276" i="6"/>
  <c r="E276" i="6"/>
  <c r="F276" i="6"/>
  <c r="G276" i="6" s="1"/>
  <c r="H276" i="6"/>
  <c r="D277" i="6"/>
  <c r="E277" i="6"/>
  <c r="F277" i="6"/>
  <c r="G277" i="6" s="1"/>
  <c r="H277" i="6"/>
  <c r="D278" i="6"/>
  <c r="E278" i="6"/>
  <c r="F278" i="6"/>
  <c r="G278" i="6"/>
  <c r="H278" i="6"/>
  <c r="D279" i="6"/>
  <c r="E279" i="6"/>
  <c r="F279" i="6"/>
  <c r="G279" i="6" s="1"/>
  <c r="H279" i="6"/>
  <c r="D280" i="6"/>
  <c r="E280" i="6"/>
  <c r="F280" i="6"/>
  <c r="G280" i="6"/>
  <c r="H280" i="6"/>
  <c r="D281" i="6"/>
  <c r="E281" i="6"/>
  <c r="F281" i="6"/>
  <c r="G281" i="6" s="1"/>
  <c r="H281" i="6"/>
  <c r="D282" i="6"/>
  <c r="E282" i="6"/>
  <c r="F282" i="6"/>
  <c r="G282" i="6" s="1"/>
  <c r="H282" i="6"/>
  <c r="D283" i="6"/>
  <c r="E283" i="6"/>
  <c r="F283" i="6"/>
  <c r="G283" i="6" s="1"/>
  <c r="H283" i="6"/>
  <c r="D284" i="6"/>
  <c r="E284" i="6"/>
  <c r="F284" i="6"/>
  <c r="G284" i="6" s="1"/>
  <c r="H284" i="6"/>
  <c r="D285" i="6"/>
  <c r="E285" i="6"/>
  <c r="F285" i="6"/>
  <c r="G285" i="6" s="1"/>
  <c r="H285" i="6"/>
  <c r="D286" i="6"/>
  <c r="E286" i="6"/>
  <c r="F286" i="6"/>
  <c r="G286" i="6"/>
  <c r="H286" i="6"/>
  <c r="D287" i="6"/>
  <c r="E287" i="6"/>
  <c r="F287" i="6"/>
  <c r="G287" i="6" s="1"/>
  <c r="H287" i="6"/>
  <c r="D288" i="6"/>
  <c r="E288" i="6"/>
  <c r="F288" i="6"/>
  <c r="G288" i="6" s="1"/>
  <c r="H288" i="6"/>
  <c r="D289" i="6"/>
  <c r="E289" i="6"/>
  <c r="F289" i="6"/>
  <c r="G289" i="6" s="1"/>
  <c r="H289" i="6"/>
  <c r="D290" i="6"/>
  <c r="E290" i="6"/>
  <c r="F290" i="6"/>
  <c r="G290" i="6" s="1"/>
  <c r="H290" i="6"/>
  <c r="D291" i="6"/>
  <c r="E291" i="6"/>
  <c r="F291" i="6"/>
  <c r="G291" i="6"/>
  <c r="H291" i="6"/>
  <c r="D292" i="6"/>
  <c r="E292" i="6"/>
  <c r="F292" i="6"/>
  <c r="G292" i="6" s="1"/>
  <c r="H292" i="6"/>
  <c r="D293" i="6"/>
  <c r="E293" i="6"/>
  <c r="F293" i="6"/>
  <c r="G293" i="6" s="1"/>
  <c r="H293" i="6"/>
  <c r="D294" i="6"/>
  <c r="E294" i="6"/>
  <c r="F294" i="6"/>
  <c r="G294" i="6" s="1"/>
  <c r="H294" i="6"/>
  <c r="D295" i="6"/>
  <c r="E295" i="6"/>
  <c r="F295" i="6"/>
  <c r="G295" i="6" s="1"/>
  <c r="H295" i="6"/>
  <c r="D296" i="6"/>
  <c r="E296" i="6"/>
  <c r="F296" i="6"/>
  <c r="G296" i="6" s="1"/>
  <c r="H296" i="6"/>
  <c r="D297" i="6"/>
  <c r="E297" i="6"/>
  <c r="F297" i="6"/>
  <c r="G297" i="6" s="1"/>
  <c r="H297" i="6"/>
  <c r="D298" i="6"/>
  <c r="E298" i="6"/>
  <c r="F298" i="6"/>
  <c r="G298" i="6"/>
  <c r="H298" i="6"/>
  <c r="D299" i="6"/>
  <c r="E299" i="6"/>
  <c r="F299" i="6"/>
  <c r="G299" i="6" s="1"/>
  <c r="H299" i="6"/>
  <c r="D300" i="6"/>
  <c r="E300" i="6"/>
  <c r="F300" i="6"/>
  <c r="G300" i="6"/>
  <c r="H300" i="6"/>
  <c r="D301" i="6"/>
  <c r="E301" i="6"/>
  <c r="F301" i="6"/>
  <c r="G301" i="6" s="1"/>
  <c r="H301" i="6"/>
  <c r="D302" i="6"/>
  <c r="E302" i="6"/>
  <c r="F302" i="6"/>
  <c r="G302" i="6" s="1"/>
  <c r="H302" i="6"/>
  <c r="D303" i="6"/>
  <c r="E303" i="6"/>
  <c r="F303" i="6"/>
  <c r="G303" i="6" s="1"/>
  <c r="H303" i="6"/>
  <c r="D304" i="6"/>
  <c r="E304" i="6"/>
  <c r="F304" i="6"/>
  <c r="G304" i="6" s="1"/>
  <c r="H304" i="6"/>
  <c r="D305" i="6"/>
  <c r="E305" i="6"/>
  <c r="F305" i="6"/>
  <c r="G305" i="6" s="1"/>
  <c r="H305" i="6"/>
  <c r="D306" i="6"/>
  <c r="E306" i="6"/>
  <c r="F306" i="6"/>
  <c r="G306" i="6" s="1"/>
  <c r="H306" i="6"/>
  <c r="D307" i="6"/>
  <c r="E307" i="6"/>
  <c r="F307" i="6"/>
  <c r="G307" i="6" s="1"/>
  <c r="H307" i="6"/>
  <c r="D308" i="6"/>
  <c r="E308" i="6"/>
  <c r="F308" i="6"/>
  <c r="G308" i="6" s="1"/>
  <c r="H308" i="6"/>
  <c r="D309" i="6"/>
  <c r="E309" i="6"/>
  <c r="F309" i="6"/>
  <c r="G309" i="6" s="1"/>
  <c r="H309" i="6"/>
  <c r="D310" i="6"/>
  <c r="E310" i="6"/>
  <c r="F310" i="6"/>
  <c r="G310" i="6" s="1"/>
  <c r="H310" i="6"/>
  <c r="D311" i="6"/>
  <c r="E311" i="6"/>
  <c r="F311" i="6"/>
  <c r="G311" i="6" s="1"/>
  <c r="H311" i="6"/>
  <c r="D312" i="6"/>
  <c r="E312" i="6"/>
  <c r="F312" i="6"/>
  <c r="G312" i="6"/>
  <c r="H312" i="6"/>
  <c r="D313" i="6"/>
  <c r="E313" i="6"/>
  <c r="F313" i="6"/>
  <c r="G313" i="6" s="1"/>
  <c r="H313" i="6"/>
  <c r="D314" i="6"/>
  <c r="E314" i="6"/>
  <c r="F314" i="6"/>
  <c r="G314" i="6" s="1"/>
  <c r="H314" i="6"/>
  <c r="D315" i="6"/>
  <c r="E315" i="6"/>
  <c r="F315" i="6"/>
  <c r="G315" i="6"/>
  <c r="H315" i="6"/>
  <c r="D316" i="6"/>
  <c r="E316" i="6"/>
  <c r="F316" i="6"/>
  <c r="G316" i="6" s="1"/>
  <c r="H316" i="6"/>
  <c r="D317" i="6"/>
  <c r="E317" i="6"/>
  <c r="F317" i="6"/>
  <c r="G317" i="6" s="1"/>
  <c r="H317" i="6"/>
  <c r="D318" i="6"/>
  <c r="E318" i="6"/>
  <c r="F318" i="6"/>
  <c r="G318" i="6" s="1"/>
  <c r="H318" i="6"/>
  <c r="D319" i="6"/>
  <c r="E319" i="6"/>
  <c r="F319" i="6"/>
  <c r="G319" i="6" s="1"/>
  <c r="H319" i="6"/>
  <c r="D320" i="6"/>
  <c r="E320" i="6"/>
  <c r="F320" i="6"/>
  <c r="G320" i="6" s="1"/>
  <c r="H320" i="6"/>
  <c r="D321" i="6"/>
  <c r="E321" i="6"/>
  <c r="F321" i="6"/>
  <c r="G321" i="6" s="1"/>
  <c r="H321" i="6"/>
  <c r="D322" i="6"/>
  <c r="E322" i="6"/>
  <c r="F322" i="6"/>
  <c r="G322" i="6" s="1"/>
  <c r="H322" i="6"/>
  <c r="D323" i="6"/>
  <c r="E323" i="6"/>
  <c r="F323" i="6"/>
  <c r="G323" i="6"/>
  <c r="H323" i="6"/>
  <c r="D324" i="6"/>
  <c r="E324" i="6"/>
  <c r="F324" i="6"/>
  <c r="G324" i="6" s="1"/>
  <c r="H324" i="6"/>
  <c r="D325" i="6"/>
  <c r="E325" i="6"/>
  <c r="F325" i="6"/>
  <c r="G325" i="6" s="1"/>
  <c r="H325" i="6"/>
  <c r="D326" i="6"/>
  <c r="E326" i="6"/>
  <c r="F326" i="6"/>
  <c r="G326" i="6" s="1"/>
  <c r="H326" i="6"/>
  <c r="D327" i="6"/>
  <c r="E327" i="6"/>
  <c r="F327" i="6"/>
  <c r="G327" i="6" s="1"/>
  <c r="H327" i="6"/>
  <c r="D328" i="6"/>
  <c r="E328" i="6"/>
  <c r="F328" i="6"/>
  <c r="G328" i="6" s="1"/>
  <c r="H328" i="6"/>
  <c r="D329" i="6"/>
  <c r="E329" i="6"/>
  <c r="F329" i="6"/>
  <c r="G329" i="6" s="1"/>
  <c r="H329" i="6"/>
  <c r="D330" i="6"/>
  <c r="E330" i="6"/>
  <c r="F330" i="6"/>
  <c r="G330" i="6" s="1"/>
  <c r="H330" i="6"/>
  <c r="D331" i="6"/>
  <c r="E331" i="6"/>
  <c r="F331" i="6"/>
  <c r="G331" i="6" s="1"/>
  <c r="H331" i="6"/>
  <c r="D332" i="6"/>
  <c r="E332" i="6"/>
  <c r="F332" i="6"/>
  <c r="G332" i="6" s="1"/>
  <c r="H332" i="6"/>
  <c r="D333" i="6"/>
  <c r="E333" i="6"/>
  <c r="F333" i="6"/>
  <c r="G333" i="6" s="1"/>
  <c r="H333" i="6"/>
  <c r="D334" i="6"/>
  <c r="E334" i="6"/>
  <c r="F334" i="6"/>
  <c r="G334" i="6" s="1"/>
  <c r="H334" i="6"/>
  <c r="D335" i="6"/>
  <c r="E335" i="6"/>
  <c r="F335" i="6"/>
  <c r="G335" i="6"/>
  <c r="H335" i="6"/>
  <c r="D336" i="6"/>
  <c r="E336" i="6"/>
  <c r="F336" i="6"/>
  <c r="G336" i="6" s="1"/>
  <c r="H336" i="6"/>
  <c r="D337" i="6"/>
  <c r="E337" i="6"/>
  <c r="F337" i="6"/>
  <c r="G337" i="6" s="1"/>
  <c r="H337" i="6"/>
  <c r="D338" i="6"/>
  <c r="E338" i="6"/>
  <c r="F338" i="6"/>
  <c r="G338" i="6"/>
  <c r="H338" i="6"/>
  <c r="D339" i="6"/>
  <c r="E339" i="6"/>
  <c r="F339" i="6"/>
  <c r="G339" i="6" s="1"/>
  <c r="H339" i="6"/>
  <c r="D340" i="6"/>
  <c r="E340" i="6"/>
  <c r="F340" i="6"/>
  <c r="G340" i="6" s="1"/>
  <c r="H340" i="6"/>
  <c r="D341" i="6"/>
  <c r="E341" i="6"/>
  <c r="F341" i="6"/>
  <c r="G341" i="6" s="1"/>
  <c r="H341" i="6"/>
  <c r="D342" i="6"/>
  <c r="E342" i="6"/>
  <c r="F342" i="6"/>
  <c r="G342" i="6" s="1"/>
  <c r="H342" i="6"/>
  <c r="D343" i="6"/>
  <c r="E343" i="6"/>
  <c r="F343" i="6"/>
  <c r="G343" i="6" s="1"/>
  <c r="H343" i="6"/>
  <c r="D344" i="6"/>
  <c r="E344" i="6"/>
  <c r="F344" i="6"/>
  <c r="G344" i="6"/>
  <c r="H344" i="6"/>
  <c r="D345" i="6"/>
  <c r="E345" i="6"/>
  <c r="F345" i="6"/>
  <c r="G345" i="6" s="1"/>
  <c r="H345" i="6"/>
  <c r="D346" i="6"/>
  <c r="E346" i="6"/>
  <c r="F346" i="6"/>
  <c r="G346" i="6" s="1"/>
  <c r="H346" i="6"/>
  <c r="D347" i="6"/>
  <c r="E347" i="6"/>
  <c r="F347" i="6"/>
  <c r="G347" i="6" s="1"/>
  <c r="H347" i="6"/>
  <c r="D348" i="6"/>
  <c r="E348" i="6"/>
  <c r="F348" i="6"/>
  <c r="G348" i="6" s="1"/>
  <c r="H348" i="6"/>
  <c r="D349" i="6"/>
  <c r="E349" i="6"/>
  <c r="F349" i="6"/>
  <c r="G349" i="6" s="1"/>
  <c r="H349" i="6"/>
  <c r="D350" i="6"/>
  <c r="E350" i="6"/>
  <c r="F350" i="6"/>
  <c r="G350" i="6"/>
  <c r="H350" i="6"/>
  <c r="D351" i="6"/>
  <c r="E351" i="6"/>
  <c r="F351" i="6"/>
  <c r="G351" i="6" s="1"/>
  <c r="H351" i="6"/>
  <c r="D352" i="6"/>
  <c r="E352" i="6"/>
  <c r="F352" i="6"/>
  <c r="G352" i="6" s="1"/>
  <c r="H352" i="6"/>
  <c r="D353" i="6"/>
  <c r="E353" i="6"/>
  <c r="F353" i="6"/>
  <c r="G353" i="6" s="1"/>
  <c r="H353" i="6"/>
  <c r="D354" i="6"/>
  <c r="E354" i="6"/>
  <c r="F354" i="6"/>
  <c r="G354" i="6" s="1"/>
  <c r="H354" i="6"/>
  <c r="D355" i="6"/>
  <c r="E355" i="6"/>
  <c r="F355" i="6"/>
  <c r="G355" i="6"/>
  <c r="H355" i="6"/>
  <c r="D356" i="6"/>
  <c r="E356" i="6"/>
  <c r="F356" i="6"/>
  <c r="G356" i="6" s="1"/>
  <c r="H356" i="6"/>
  <c r="D357" i="6"/>
  <c r="E357" i="6"/>
  <c r="F357" i="6"/>
  <c r="G357" i="6" s="1"/>
  <c r="H357" i="6"/>
  <c r="D358" i="6"/>
  <c r="E358" i="6"/>
  <c r="F358" i="6"/>
  <c r="G358" i="6" s="1"/>
  <c r="H358" i="6"/>
  <c r="D359" i="6"/>
  <c r="E359" i="6"/>
  <c r="F359" i="6"/>
  <c r="G359" i="6"/>
  <c r="H359" i="6"/>
  <c r="D360" i="6"/>
  <c r="E360" i="6"/>
  <c r="F360" i="6"/>
  <c r="G360" i="6" s="1"/>
  <c r="H360" i="6"/>
  <c r="D361" i="6"/>
  <c r="E361" i="6"/>
  <c r="F361" i="6"/>
  <c r="G361" i="6" s="1"/>
  <c r="H361" i="6"/>
  <c r="D362" i="6"/>
  <c r="E362" i="6"/>
  <c r="F362" i="6"/>
  <c r="G362" i="6" s="1"/>
  <c r="H362" i="6"/>
  <c r="D363" i="6"/>
  <c r="E363" i="6"/>
  <c r="F363" i="6"/>
  <c r="G363" i="6" s="1"/>
  <c r="H363" i="6"/>
  <c r="D364" i="6"/>
  <c r="E364" i="6"/>
  <c r="F364" i="6"/>
  <c r="G364" i="6" s="1"/>
  <c r="H364" i="6"/>
  <c r="D365" i="6"/>
  <c r="E365" i="6"/>
  <c r="F365" i="6"/>
  <c r="G365" i="6" s="1"/>
  <c r="H365" i="6"/>
  <c r="D366" i="6"/>
  <c r="E366" i="6"/>
  <c r="F366" i="6"/>
  <c r="G366" i="6" s="1"/>
  <c r="H366" i="6"/>
  <c r="D367" i="6"/>
  <c r="E367" i="6"/>
  <c r="F367" i="6"/>
  <c r="G367" i="6"/>
  <c r="H367" i="6"/>
  <c r="D368" i="6"/>
  <c r="E368" i="6"/>
  <c r="F368" i="6"/>
  <c r="G368" i="6" s="1"/>
  <c r="H368" i="6"/>
  <c r="D369" i="6"/>
  <c r="E369" i="6"/>
  <c r="F369" i="6"/>
  <c r="G369" i="6" s="1"/>
  <c r="H369" i="6"/>
  <c r="D370" i="6"/>
  <c r="E370" i="6"/>
  <c r="F370" i="6"/>
  <c r="G370" i="6"/>
  <c r="H370" i="6"/>
  <c r="D371" i="6"/>
  <c r="E371" i="6"/>
  <c r="F371" i="6"/>
  <c r="G371" i="6" s="1"/>
  <c r="H371" i="6"/>
  <c r="D372" i="6"/>
  <c r="E372" i="6"/>
  <c r="F372" i="6"/>
  <c r="G372" i="6" s="1"/>
  <c r="H372" i="6"/>
  <c r="D373" i="6"/>
  <c r="E373" i="6"/>
  <c r="F373" i="6"/>
  <c r="G373" i="6" s="1"/>
  <c r="H373" i="6"/>
  <c r="D374" i="6"/>
  <c r="E374" i="6"/>
  <c r="F374" i="6"/>
  <c r="G374" i="6"/>
  <c r="H374" i="6"/>
  <c r="D375" i="6"/>
  <c r="E375" i="6"/>
  <c r="F375" i="6"/>
  <c r="G375" i="6" s="1"/>
  <c r="H375" i="6"/>
  <c r="D376" i="6"/>
  <c r="E376" i="6"/>
  <c r="F376" i="6"/>
  <c r="G376" i="6" s="1"/>
  <c r="H376" i="6"/>
  <c r="D377" i="6"/>
  <c r="E377" i="6"/>
  <c r="F377" i="6"/>
  <c r="G377" i="6" s="1"/>
  <c r="H377" i="6"/>
  <c r="D378" i="6"/>
  <c r="E378" i="6"/>
  <c r="F378" i="6"/>
  <c r="G378" i="6" s="1"/>
  <c r="H378" i="6"/>
  <c r="D379" i="6"/>
  <c r="E379" i="6"/>
  <c r="F379" i="6"/>
  <c r="G379" i="6" s="1"/>
  <c r="H379" i="6"/>
  <c r="D380" i="6"/>
  <c r="E380" i="6"/>
  <c r="F380" i="6"/>
  <c r="G380" i="6" s="1"/>
  <c r="H380" i="6"/>
  <c r="D381" i="6"/>
  <c r="E381" i="6"/>
  <c r="F381" i="6"/>
  <c r="G381" i="6" s="1"/>
  <c r="H381" i="6"/>
  <c r="D382" i="6"/>
  <c r="E382" i="6"/>
  <c r="F382" i="6"/>
  <c r="G382" i="6"/>
  <c r="H382" i="6"/>
  <c r="D383" i="6"/>
  <c r="E383" i="6"/>
  <c r="F383" i="6"/>
  <c r="G383" i="6" s="1"/>
  <c r="H383" i="6"/>
  <c r="D384" i="6"/>
  <c r="E384" i="6"/>
  <c r="F384" i="6"/>
  <c r="G384" i="6"/>
  <c r="H384" i="6"/>
  <c r="D385" i="6"/>
  <c r="E385" i="6"/>
  <c r="F385" i="6"/>
  <c r="G385" i="6" s="1"/>
  <c r="H385" i="6"/>
  <c r="D386" i="6"/>
  <c r="E386" i="6"/>
  <c r="F386" i="6"/>
  <c r="G386" i="6" s="1"/>
  <c r="H386" i="6"/>
  <c r="D387" i="6"/>
  <c r="E387" i="6"/>
  <c r="F387" i="6"/>
  <c r="G387" i="6" s="1"/>
  <c r="H387" i="6"/>
  <c r="D388" i="6"/>
  <c r="E388" i="6"/>
  <c r="F388" i="6"/>
  <c r="G388" i="6" s="1"/>
  <c r="H388" i="6"/>
  <c r="D389" i="6"/>
  <c r="E389" i="6"/>
  <c r="F389" i="6"/>
  <c r="G389" i="6" s="1"/>
  <c r="H389" i="6"/>
  <c r="D390" i="6"/>
  <c r="E390" i="6"/>
  <c r="F390" i="6"/>
  <c r="G390" i="6" s="1"/>
  <c r="H390" i="6"/>
  <c r="D391" i="6"/>
  <c r="E391" i="6"/>
  <c r="F391" i="6"/>
  <c r="G391" i="6"/>
  <c r="H391" i="6"/>
  <c r="D392" i="6"/>
  <c r="E392" i="6"/>
  <c r="F392" i="6"/>
  <c r="G392" i="6" s="1"/>
  <c r="H392" i="6"/>
  <c r="D393" i="6"/>
  <c r="E393" i="6"/>
  <c r="F393" i="6"/>
  <c r="G393" i="6" s="1"/>
  <c r="H393" i="6"/>
  <c r="D394" i="6"/>
  <c r="E394" i="6"/>
  <c r="F394" i="6"/>
  <c r="G394" i="6" s="1"/>
  <c r="H394" i="6"/>
  <c r="D395" i="6"/>
  <c r="E395" i="6"/>
  <c r="F395" i="6"/>
  <c r="G395" i="6" s="1"/>
  <c r="H395" i="6"/>
  <c r="D396" i="6"/>
  <c r="E396" i="6"/>
  <c r="F396" i="6"/>
  <c r="G396" i="6"/>
  <c r="H396" i="6"/>
  <c r="D397" i="6"/>
  <c r="E397" i="6"/>
  <c r="F397" i="6"/>
  <c r="G397" i="6" s="1"/>
  <c r="H397" i="6"/>
  <c r="D398" i="6"/>
  <c r="E398" i="6"/>
  <c r="F398" i="6"/>
  <c r="G398" i="6" s="1"/>
  <c r="H398" i="6"/>
  <c r="D399" i="6"/>
  <c r="E399" i="6"/>
  <c r="F399" i="6"/>
  <c r="G399" i="6" s="1"/>
  <c r="H399" i="6"/>
  <c r="D400" i="6"/>
  <c r="E400" i="6"/>
  <c r="F400" i="6"/>
  <c r="G400" i="6" s="1"/>
  <c r="H400" i="6"/>
  <c r="D401" i="6"/>
  <c r="E401" i="6"/>
  <c r="F401" i="6"/>
  <c r="G401" i="6" s="1"/>
  <c r="H401" i="6"/>
  <c r="D402" i="6"/>
  <c r="E402" i="6"/>
  <c r="F402" i="6"/>
  <c r="G402" i="6"/>
  <c r="H402" i="6"/>
  <c r="D403" i="6"/>
  <c r="E403" i="6"/>
  <c r="F403" i="6"/>
  <c r="G403" i="6" s="1"/>
  <c r="H403" i="6"/>
  <c r="D404" i="6"/>
  <c r="E404" i="6"/>
  <c r="F404" i="6"/>
  <c r="G404" i="6" s="1"/>
  <c r="H404" i="6"/>
  <c r="D405" i="6"/>
  <c r="E405" i="6"/>
  <c r="F405" i="6"/>
  <c r="G405" i="6" s="1"/>
  <c r="H405" i="6"/>
  <c r="D406" i="6"/>
  <c r="E406" i="6"/>
  <c r="F406" i="6"/>
  <c r="G406" i="6"/>
  <c r="H406" i="6"/>
  <c r="D407" i="6"/>
  <c r="E407" i="6"/>
  <c r="F407" i="6"/>
  <c r="G407" i="6" s="1"/>
  <c r="H407" i="6"/>
  <c r="D408" i="6"/>
  <c r="E408" i="6"/>
  <c r="F408" i="6"/>
  <c r="G408" i="6" s="1"/>
  <c r="H408" i="6"/>
  <c r="D409" i="6"/>
  <c r="E409" i="6"/>
  <c r="F409" i="6"/>
  <c r="G409" i="6" s="1"/>
  <c r="H409" i="6"/>
  <c r="D410" i="6"/>
  <c r="E410" i="6"/>
  <c r="F410" i="6"/>
  <c r="G410" i="6" s="1"/>
  <c r="H410" i="6"/>
  <c r="D411" i="6"/>
  <c r="E411" i="6"/>
  <c r="F411" i="6"/>
  <c r="G411" i="6" s="1"/>
  <c r="H411" i="6"/>
  <c r="D412" i="6"/>
  <c r="E412" i="6"/>
  <c r="F412" i="6"/>
  <c r="G412" i="6" s="1"/>
  <c r="H412" i="6"/>
  <c r="D413" i="6"/>
  <c r="E413" i="6"/>
  <c r="F413" i="6"/>
  <c r="G413" i="6" s="1"/>
  <c r="H413" i="6"/>
  <c r="D414" i="6"/>
  <c r="E414" i="6"/>
  <c r="F414" i="6"/>
  <c r="G414" i="6" s="1"/>
  <c r="H414" i="6"/>
  <c r="D415" i="6"/>
  <c r="E415" i="6"/>
  <c r="F415" i="6"/>
  <c r="G415" i="6" s="1"/>
  <c r="H415" i="6"/>
  <c r="D416" i="6"/>
  <c r="E416" i="6"/>
  <c r="F416" i="6"/>
  <c r="G416" i="6" s="1"/>
  <c r="H416" i="6"/>
  <c r="D417" i="6"/>
  <c r="E417" i="6"/>
  <c r="F417" i="6"/>
  <c r="G417" i="6" s="1"/>
  <c r="H417" i="6"/>
  <c r="D418" i="6"/>
  <c r="E418" i="6"/>
  <c r="F418" i="6"/>
  <c r="G418" i="6"/>
  <c r="H418" i="6"/>
  <c r="D419" i="6"/>
  <c r="E419" i="6"/>
  <c r="F419" i="6"/>
  <c r="G419" i="6" s="1"/>
  <c r="H419" i="6"/>
  <c r="D420" i="6"/>
  <c r="E420" i="6"/>
  <c r="F420" i="6"/>
  <c r="G420" i="6" s="1"/>
  <c r="H420" i="6"/>
  <c r="D421" i="6"/>
  <c r="E421" i="6"/>
  <c r="F421" i="6"/>
  <c r="G421" i="6" s="1"/>
  <c r="H421" i="6"/>
  <c r="D422" i="6"/>
  <c r="E422" i="6"/>
  <c r="F422" i="6"/>
  <c r="G422" i="6" s="1"/>
  <c r="H422" i="6"/>
  <c r="D423" i="6"/>
  <c r="E423" i="6"/>
  <c r="F423" i="6"/>
  <c r="G423" i="6"/>
  <c r="H423" i="6"/>
  <c r="D424" i="6"/>
  <c r="E424" i="6"/>
  <c r="F424" i="6"/>
  <c r="G424" i="6" s="1"/>
  <c r="H424" i="6"/>
  <c r="D425" i="6"/>
  <c r="E425" i="6"/>
  <c r="F425" i="6"/>
  <c r="G425" i="6" s="1"/>
  <c r="H425" i="6"/>
  <c r="D426" i="6"/>
  <c r="E426" i="6"/>
  <c r="F426" i="6"/>
  <c r="G426" i="6"/>
  <c r="H426" i="6"/>
  <c r="D427" i="6"/>
  <c r="E427" i="6"/>
  <c r="F427" i="6"/>
  <c r="G427" i="6" s="1"/>
  <c r="H427" i="6"/>
  <c r="D428" i="6"/>
  <c r="E428" i="6"/>
  <c r="F428" i="6"/>
  <c r="G428" i="6" s="1"/>
  <c r="H428" i="6"/>
  <c r="D429" i="6"/>
  <c r="E429" i="6"/>
  <c r="F429" i="6"/>
  <c r="G429" i="6" s="1"/>
  <c r="H429" i="6"/>
  <c r="D430" i="6"/>
  <c r="E430" i="6"/>
  <c r="F430" i="6"/>
  <c r="G430" i="6" s="1"/>
  <c r="H430" i="6"/>
  <c r="D431" i="6"/>
  <c r="E431" i="6"/>
  <c r="F431" i="6"/>
  <c r="G431" i="6" s="1"/>
  <c r="H431" i="6"/>
  <c r="D432" i="6"/>
  <c r="E432" i="6"/>
  <c r="F432" i="6"/>
  <c r="G432" i="6" s="1"/>
  <c r="H432" i="6"/>
  <c r="D433" i="6"/>
  <c r="E433" i="6"/>
  <c r="F433" i="6"/>
  <c r="G433" i="6" s="1"/>
  <c r="H433" i="6"/>
  <c r="D434" i="6"/>
  <c r="E434" i="6"/>
  <c r="F434" i="6"/>
  <c r="G434" i="6" s="1"/>
  <c r="H434" i="6"/>
  <c r="D435" i="6"/>
  <c r="E435" i="6"/>
  <c r="F435" i="6"/>
  <c r="G435" i="6" s="1"/>
  <c r="H435" i="6"/>
  <c r="D436" i="6"/>
  <c r="E436" i="6"/>
  <c r="F436" i="6"/>
  <c r="G436" i="6" s="1"/>
  <c r="H436" i="6"/>
  <c r="D437" i="6"/>
  <c r="E437" i="6"/>
  <c r="F437" i="6"/>
  <c r="G437" i="6" s="1"/>
  <c r="H437" i="6"/>
  <c r="D438" i="6"/>
  <c r="E438" i="6"/>
  <c r="F438" i="6"/>
  <c r="G438" i="6" s="1"/>
  <c r="H438" i="6"/>
  <c r="D439" i="6"/>
  <c r="E439" i="6"/>
  <c r="F439" i="6"/>
  <c r="G439" i="6" s="1"/>
  <c r="H439" i="6"/>
  <c r="D440" i="6"/>
  <c r="E440" i="6"/>
  <c r="F440" i="6"/>
  <c r="G440" i="6" s="1"/>
  <c r="H440" i="6"/>
  <c r="D441" i="6"/>
  <c r="E441" i="6"/>
  <c r="F441" i="6"/>
  <c r="G441" i="6" s="1"/>
  <c r="H441" i="6"/>
  <c r="D442" i="6"/>
  <c r="E442" i="6"/>
  <c r="F442" i="6"/>
  <c r="G442" i="6"/>
  <c r="H442" i="6"/>
  <c r="D443" i="6"/>
  <c r="E443" i="6"/>
  <c r="F443" i="6"/>
  <c r="G443" i="6"/>
  <c r="H443" i="6"/>
  <c r="D444" i="6"/>
  <c r="E444" i="6"/>
  <c r="F444" i="6"/>
  <c r="G444" i="6" s="1"/>
  <c r="H444" i="6"/>
  <c r="D445" i="6"/>
  <c r="E445" i="6"/>
  <c r="F445" i="6"/>
  <c r="G445" i="6" s="1"/>
  <c r="H445" i="6"/>
  <c r="D446" i="6"/>
  <c r="E446" i="6"/>
  <c r="F446" i="6"/>
  <c r="G446" i="6" s="1"/>
  <c r="H446" i="6"/>
  <c r="D447" i="6"/>
  <c r="E447" i="6"/>
  <c r="F447" i="6"/>
  <c r="G447" i="6" s="1"/>
  <c r="H447" i="6"/>
  <c r="D448" i="6"/>
  <c r="E448" i="6"/>
  <c r="F448" i="6"/>
  <c r="G448" i="6" s="1"/>
  <c r="H448" i="6"/>
  <c r="D449" i="6"/>
  <c r="E449" i="6"/>
  <c r="F449" i="6"/>
  <c r="G449" i="6" s="1"/>
  <c r="H449" i="6"/>
  <c r="D450" i="6"/>
  <c r="E450" i="6"/>
  <c r="F450" i="6"/>
  <c r="G450" i="6" s="1"/>
  <c r="H450" i="6"/>
  <c r="D451" i="6"/>
  <c r="E451" i="6"/>
  <c r="F451" i="6"/>
  <c r="G451" i="6"/>
  <c r="H451" i="6"/>
  <c r="D452" i="6"/>
  <c r="E452" i="6"/>
  <c r="F452" i="6"/>
  <c r="G452" i="6" s="1"/>
  <c r="H452" i="6"/>
  <c r="D453" i="6"/>
  <c r="E453" i="6"/>
  <c r="F453" i="6"/>
  <c r="G453" i="6" s="1"/>
  <c r="H453" i="6"/>
  <c r="D454" i="6"/>
  <c r="E454" i="6"/>
  <c r="F454" i="6"/>
  <c r="G454" i="6" s="1"/>
  <c r="H454" i="6"/>
  <c r="D455" i="6"/>
  <c r="E455" i="6"/>
  <c r="F455" i="6"/>
  <c r="G455" i="6" s="1"/>
  <c r="H455" i="6"/>
  <c r="D456" i="6"/>
  <c r="E456" i="6"/>
  <c r="F456" i="6"/>
  <c r="G456" i="6" s="1"/>
  <c r="H456" i="6"/>
  <c r="D457" i="6"/>
  <c r="E457" i="6"/>
  <c r="F457" i="6"/>
  <c r="G457" i="6" s="1"/>
  <c r="H457" i="6"/>
  <c r="D458" i="6"/>
  <c r="E458" i="6"/>
  <c r="F458" i="6"/>
  <c r="G458" i="6" s="1"/>
  <c r="H458" i="6"/>
  <c r="D459" i="6"/>
  <c r="E459" i="6"/>
  <c r="F459" i="6"/>
  <c r="G459" i="6" s="1"/>
  <c r="H459" i="6"/>
  <c r="D460" i="6"/>
  <c r="E460" i="6"/>
  <c r="F460" i="6"/>
  <c r="G460" i="6"/>
  <c r="H460" i="6"/>
  <c r="D461" i="6"/>
  <c r="E461" i="6"/>
  <c r="F461" i="6"/>
  <c r="G461" i="6" s="1"/>
  <c r="H461" i="6"/>
  <c r="D462" i="6"/>
  <c r="E462" i="6"/>
  <c r="F462" i="6"/>
  <c r="G462" i="6" s="1"/>
  <c r="H462" i="6"/>
  <c r="D463" i="6"/>
  <c r="E463" i="6"/>
  <c r="F463" i="6"/>
  <c r="G463" i="6" s="1"/>
  <c r="H463" i="6"/>
  <c r="D464" i="6"/>
  <c r="E464" i="6"/>
  <c r="F464" i="6"/>
  <c r="G464" i="6" s="1"/>
  <c r="H464" i="6"/>
  <c r="D465" i="6"/>
  <c r="E465" i="6"/>
  <c r="F465" i="6"/>
  <c r="G465" i="6" s="1"/>
  <c r="H465" i="6"/>
  <c r="D466" i="6"/>
  <c r="E466" i="6"/>
  <c r="F466" i="6"/>
  <c r="G466" i="6" s="1"/>
  <c r="H466" i="6"/>
  <c r="D467" i="6"/>
  <c r="E467" i="6"/>
  <c r="F467" i="6"/>
  <c r="G467" i="6" s="1"/>
  <c r="H467" i="6"/>
  <c r="D468" i="6"/>
  <c r="E468" i="6"/>
  <c r="F468" i="6"/>
  <c r="G468" i="6" s="1"/>
  <c r="H468" i="6"/>
  <c r="D469" i="6"/>
  <c r="E469" i="6"/>
  <c r="F469" i="6"/>
  <c r="G469" i="6" s="1"/>
  <c r="H469" i="6"/>
  <c r="D470" i="6"/>
  <c r="E470" i="6"/>
  <c r="F470" i="6"/>
  <c r="G470" i="6"/>
  <c r="H470" i="6"/>
  <c r="D471" i="6"/>
  <c r="E471" i="6"/>
  <c r="F471" i="6"/>
  <c r="G471" i="6" s="1"/>
  <c r="H471" i="6"/>
  <c r="D472" i="6"/>
  <c r="E472" i="6"/>
  <c r="F472" i="6"/>
  <c r="G472" i="6" s="1"/>
  <c r="H472" i="6"/>
  <c r="D473" i="6"/>
  <c r="E473" i="6"/>
  <c r="F473" i="6"/>
  <c r="G473" i="6" s="1"/>
  <c r="H473" i="6"/>
  <c r="D474" i="6"/>
  <c r="E474" i="6"/>
  <c r="F474" i="6"/>
  <c r="G474" i="6"/>
  <c r="H474" i="6"/>
  <c r="D475" i="6"/>
  <c r="E475" i="6"/>
  <c r="F475" i="6"/>
  <c r="G475" i="6" s="1"/>
  <c r="H475" i="6"/>
  <c r="D476" i="6"/>
  <c r="E476" i="6"/>
  <c r="F476" i="6"/>
  <c r="G476" i="6" s="1"/>
  <c r="H476" i="6"/>
  <c r="D477" i="6"/>
  <c r="E477" i="6"/>
  <c r="F477" i="6"/>
  <c r="G477" i="6" s="1"/>
  <c r="H477" i="6"/>
  <c r="D478" i="6"/>
  <c r="E478" i="6"/>
  <c r="F478" i="6"/>
  <c r="G478" i="6" s="1"/>
  <c r="H478" i="6"/>
  <c r="D479" i="6"/>
  <c r="E479" i="6"/>
  <c r="F479" i="6"/>
  <c r="G479" i="6" s="1"/>
  <c r="H479" i="6"/>
  <c r="D480" i="6"/>
  <c r="E480" i="6"/>
  <c r="F480" i="6"/>
  <c r="G480" i="6" s="1"/>
  <c r="H480" i="6"/>
  <c r="D481" i="6"/>
  <c r="E481" i="6"/>
  <c r="F481" i="6"/>
  <c r="G481" i="6" s="1"/>
  <c r="H481" i="6"/>
  <c r="D482" i="6"/>
  <c r="E482" i="6"/>
  <c r="F482" i="6"/>
  <c r="G482" i="6" s="1"/>
  <c r="H482" i="6"/>
  <c r="D483" i="6"/>
  <c r="E483" i="6"/>
  <c r="F483" i="6"/>
  <c r="G483" i="6" s="1"/>
  <c r="H483" i="6"/>
  <c r="D484" i="6"/>
  <c r="E484" i="6"/>
  <c r="F484" i="6"/>
  <c r="G484" i="6" s="1"/>
  <c r="H484" i="6"/>
  <c r="D485" i="6"/>
  <c r="E485" i="6"/>
  <c r="F485" i="6"/>
  <c r="G485" i="6" s="1"/>
  <c r="H485" i="6"/>
  <c r="D486" i="6"/>
  <c r="E486" i="6"/>
  <c r="F486" i="6"/>
  <c r="G486" i="6" s="1"/>
  <c r="H486" i="6"/>
  <c r="D487" i="6"/>
  <c r="E487" i="6"/>
  <c r="F487" i="6"/>
  <c r="G487" i="6"/>
  <c r="H487" i="6"/>
  <c r="D488" i="6"/>
  <c r="E488" i="6"/>
  <c r="F488" i="6"/>
  <c r="G488" i="6" s="1"/>
  <c r="H488" i="6"/>
  <c r="D489" i="6"/>
  <c r="E489" i="6"/>
  <c r="F489" i="6"/>
  <c r="G489" i="6" s="1"/>
  <c r="H489" i="6"/>
  <c r="D490" i="6"/>
  <c r="E490" i="6"/>
  <c r="F490" i="6"/>
  <c r="G490" i="6" s="1"/>
  <c r="H490" i="6"/>
  <c r="D491" i="6"/>
  <c r="E491" i="6"/>
  <c r="F491" i="6"/>
  <c r="G491" i="6" s="1"/>
  <c r="H491" i="6"/>
  <c r="D492" i="6"/>
  <c r="E492" i="6"/>
  <c r="F492" i="6"/>
  <c r="G492" i="6"/>
  <c r="H492" i="6"/>
  <c r="D493" i="6"/>
  <c r="E493" i="6"/>
  <c r="F493" i="6"/>
  <c r="G493" i="6" s="1"/>
  <c r="H493" i="6"/>
  <c r="D494" i="6"/>
  <c r="E494" i="6"/>
  <c r="F494" i="6"/>
  <c r="G494" i="6"/>
  <c r="H494" i="6"/>
  <c r="D495" i="6"/>
  <c r="E495" i="6"/>
  <c r="F495" i="6"/>
  <c r="G495" i="6" s="1"/>
  <c r="H495" i="6"/>
  <c r="D496" i="6"/>
  <c r="E496" i="6"/>
  <c r="F496" i="6"/>
  <c r="G496" i="6" s="1"/>
  <c r="H496" i="6"/>
  <c r="D497" i="6"/>
  <c r="E497" i="6"/>
  <c r="F497" i="6"/>
  <c r="G497" i="6" s="1"/>
  <c r="H497" i="6"/>
  <c r="D498" i="6"/>
  <c r="E498" i="6"/>
  <c r="F498" i="6"/>
  <c r="G498" i="6" s="1"/>
  <c r="H498" i="6"/>
  <c r="D499" i="6"/>
  <c r="E499" i="6"/>
  <c r="F499" i="6"/>
  <c r="G499" i="6" s="1"/>
  <c r="H499" i="6"/>
  <c r="D500" i="6"/>
  <c r="E500" i="6"/>
  <c r="F500" i="6"/>
  <c r="G500" i="6" s="1"/>
  <c r="H500" i="6"/>
  <c r="D501" i="6"/>
  <c r="E501" i="6"/>
  <c r="F501" i="6"/>
  <c r="G501" i="6" s="1"/>
  <c r="H501" i="6"/>
  <c r="D502" i="6"/>
  <c r="E502" i="6"/>
  <c r="F502" i="6"/>
  <c r="G502" i="6" s="1"/>
  <c r="H502" i="6"/>
  <c r="D503" i="6"/>
  <c r="E503" i="6"/>
  <c r="F503" i="6"/>
  <c r="G503" i="6" s="1"/>
  <c r="H503" i="6"/>
  <c r="D504" i="6"/>
  <c r="E504" i="6"/>
  <c r="F504" i="6"/>
  <c r="G504" i="6" s="1"/>
  <c r="H504" i="6"/>
  <c r="D505" i="6"/>
  <c r="E505" i="6"/>
  <c r="F505" i="6"/>
  <c r="G505" i="6" s="1"/>
  <c r="H505" i="6"/>
  <c r="D506" i="6"/>
  <c r="E506" i="6"/>
  <c r="F506" i="6"/>
  <c r="G506" i="6"/>
  <c r="H506" i="6"/>
  <c r="D507" i="6"/>
  <c r="E507" i="6"/>
  <c r="F507" i="6"/>
  <c r="G507" i="6" s="1"/>
  <c r="H507" i="6"/>
  <c r="D508" i="6"/>
  <c r="E508" i="6"/>
  <c r="F508" i="6"/>
  <c r="G508" i="6" s="1"/>
  <c r="H508" i="6"/>
  <c r="D509" i="6"/>
  <c r="E509" i="6"/>
  <c r="F509" i="6"/>
  <c r="G509" i="6" s="1"/>
  <c r="H509" i="6"/>
  <c r="D510" i="6"/>
  <c r="E510" i="6"/>
  <c r="F510" i="6"/>
  <c r="G510" i="6" s="1"/>
  <c r="H510" i="6"/>
  <c r="D511" i="6"/>
  <c r="E511" i="6"/>
  <c r="F511" i="6"/>
  <c r="G511" i="6" s="1"/>
  <c r="H511" i="6"/>
  <c r="D512" i="6"/>
  <c r="E512" i="6"/>
  <c r="F512" i="6"/>
  <c r="G512" i="6"/>
  <c r="H512" i="6"/>
  <c r="D513" i="6"/>
  <c r="E513" i="6"/>
  <c r="F513" i="6"/>
  <c r="G513" i="6" s="1"/>
  <c r="H513" i="6"/>
  <c r="D514" i="6"/>
  <c r="E514" i="6"/>
  <c r="F514" i="6"/>
  <c r="G514" i="6" s="1"/>
  <c r="H514" i="6"/>
  <c r="D515" i="6"/>
  <c r="E515" i="6"/>
  <c r="F515" i="6"/>
  <c r="G515" i="6" s="1"/>
  <c r="H515" i="6"/>
  <c r="D516" i="6"/>
  <c r="E516" i="6"/>
  <c r="F516" i="6"/>
  <c r="G516" i="6" s="1"/>
  <c r="H516" i="6"/>
  <c r="D517" i="6"/>
  <c r="E517" i="6"/>
  <c r="F517" i="6"/>
  <c r="G517" i="6" s="1"/>
  <c r="H517" i="6"/>
  <c r="D518" i="6"/>
  <c r="E518" i="6"/>
  <c r="F518" i="6"/>
  <c r="G518" i="6" s="1"/>
  <c r="H518" i="6"/>
  <c r="D519" i="6"/>
  <c r="E519" i="6"/>
  <c r="F519" i="6"/>
  <c r="G519" i="6" s="1"/>
  <c r="H519" i="6"/>
  <c r="D520" i="6"/>
  <c r="E520" i="6"/>
  <c r="F520" i="6"/>
  <c r="G520" i="6"/>
  <c r="H520" i="6"/>
  <c r="D521" i="6"/>
  <c r="E521" i="6"/>
  <c r="F521" i="6"/>
  <c r="G521" i="6" s="1"/>
  <c r="H521" i="6"/>
  <c r="D522" i="6"/>
  <c r="E522" i="6"/>
  <c r="F522" i="6"/>
  <c r="G522" i="6" s="1"/>
  <c r="H522" i="6"/>
  <c r="D523" i="6"/>
  <c r="E523" i="6"/>
  <c r="F523" i="6"/>
  <c r="G523" i="6" s="1"/>
  <c r="H523" i="6"/>
  <c r="D524" i="6"/>
  <c r="E524" i="6"/>
  <c r="F524" i="6"/>
  <c r="G524" i="6" s="1"/>
  <c r="H524" i="6"/>
  <c r="D525" i="6"/>
  <c r="E525" i="6"/>
  <c r="F525" i="6"/>
  <c r="G525" i="6" s="1"/>
  <c r="H525" i="6"/>
  <c r="D526" i="6"/>
  <c r="E526" i="6"/>
  <c r="F526" i="6"/>
  <c r="G526" i="6" s="1"/>
  <c r="H526" i="6"/>
  <c r="D527" i="6"/>
  <c r="E527" i="6"/>
  <c r="F527" i="6"/>
  <c r="G527" i="6" s="1"/>
  <c r="H527" i="6"/>
  <c r="D528" i="6"/>
  <c r="E528" i="6"/>
  <c r="F528" i="6"/>
  <c r="G528" i="6"/>
  <c r="H528" i="6"/>
  <c r="D529" i="6"/>
  <c r="E529" i="6"/>
  <c r="F529" i="6"/>
  <c r="G529" i="6" s="1"/>
  <c r="H529" i="6"/>
  <c r="D530" i="6"/>
  <c r="E530" i="6"/>
  <c r="F530" i="6"/>
  <c r="G530" i="6" s="1"/>
  <c r="H530" i="6"/>
  <c r="D531" i="6"/>
  <c r="E531" i="6"/>
  <c r="F531" i="6"/>
  <c r="G531" i="6" s="1"/>
  <c r="H531" i="6"/>
  <c r="D532" i="6"/>
  <c r="E532" i="6"/>
  <c r="F532" i="6"/>
  <c r="G532" i="6" s="1"/>
  <c r="H532" i="6"/>
  <c r="D533" i="6"/>
  <c r="E533" i="6"/>
  <c r="F533" i="6"/>
  <c r="G533" i="6" s="1"/>
  <c r="H533" i="6"/>
  <c r="D534" i="6"/>
  <c r="E534" i="6"/>
  <c r="F534" i="6"/>
  <c r="G534" i="6" s="1"/>
  <c r="H534" i="6"/>
  <c r="D535" i="6"/>
  <c r="E535" i="6"/>
  <c r="F535" i="6"/>
  <c r="G535" i="6" s="1"/>
  <c r="H535" i="6"/>
  <c r="D536" i="6"/>
  <c r="E536" i="6"/>
  <c r="F536" i="6"/>
  <c r="G536" i="6" s="1"/>
  <c r="H536" i="6"/>
  <c r="D537" i="6"/>
  <c r="E537" i="6"/>
  <c r="F537" i="6"/>
  <c r="G537" i="6" s="1"/>
  <c r="H537" i="6"/>
  <c r="D538" i="6"/>
  <c r="E538" i="6"/>
  <c r="F538" i="6"/>
  <c r="G538" i="6" s="1"/>
  <c r="H538" i="6"/>
  <c r="D539" i="6"/>
  <c r="E539" i="6"/>
  <c r="F539" i="6"/>
  <c r="G539" i="6" s="1"/>
  <c r="H539" i="6"/>
  <c r="D540" i="6"/>
  <c r="E540" i="6"/>
  <c r="F540" i="6"/>
  <c r="G540" i="6" s="1"/>
  <c r="H540" i="6"/>
  <c r="D541" i="6"/>
  <c r="E541" i="6"/>
  <c r="F541" i="6"/>
  <c r="G541" i="6" s="1"/>
  <c r="H541" i="6"/>
  <c r="D542" i="6"/>
  <c r="E542" i="6"/>
  <c r="F542" i="6"/>
  <c r="G542" i="6" s="1"/>
  <c r="H542" i="6"/>
  <c r="D543" i="6"/>
  <c r="E543" i="6"/>
  <c r="F543" i="6"/>
  <c r="G543" i="6" s="1"/>
  <c r="H543" i="6"/>
  <c r="D544" i="6"/>
  <c r="E544" i="6"/>
  <c r="F544" i="6"/>
  <c r="G544" i="6"/>
  <c r="H544" i="6"/>
  <c r="D545" i="6"/>
  <c r="E545" i="6"/>
  <c r="F545" i="6"/>
  <c r="G545" i="6" s="1"/>
  <c r="H545" i="6"/>
  <c r="D546" i="6"/>
  <c r="E546" i="6"/>
  <c r="F546" i="6"/>
  <c r="G546" i="6" s="1"/>
  <c r="H546" i="6"/>
  <c r="D547" i="6"/>
  <c r="E547" i="6"/>
  <c r="F547" i="6"/>
  <c r="G547" i="6" s="1"/>
  <c r="H547" i="6"/>
  <c r="D548" i="6"/>
  <c r="E548" i="6"/>
  <c r="F548" i="6"/>
  <c r="G548" i="6" s="1"/>
  <c r="H548" i="6"/>
  <c r="D549" i="6"/>
  <c r="E549" i="6"/>
  <c r="F549" i="6"/>
  <c r="G549" i="6" s="1"/>
  <c r="H549" i="6"/>
  <c r="D550" i="6"/>
  <c r="E550" i="6"/>
  <c r="F550" i="6"/>
  <c r="G550" i="6" s="1"/>
  <c r="H550" i="6"/>
  <c r="D551" i="6"/>
  <c r="E551" i="6"/>
  <c r="F551" i="6"/>
  <c r="G551" i="6" s="1"/>
  <c r="H551" i="6"/>
  <c r="D552" i="6"/>
  <c r="E552" i="6"/>
  <c r="F552" i="6"/>
  <c r="G552" i="6" s="1"/>
  <c r="H552" i="6"/>
  <c r="D553" i="6"/>
  <c r="E553" i="6"/>
  <c r="F553" i="6"/>
  <c r="G553" i="6" s="1"/>
  <c r="H553" i="6"/>
  <c r="D554" i="6"/>
  <c r="E554" i="6"/>
  <c r="F554" i="6"/>
  <c r="G554" i="6"/>
  <c r="H554" i="6"/>
  <c r="D555" i="6"/>
  <c r="E555" i="6"/>
  <c r="F555" i="6"/>
  <c r="G555" i="6" s="1"/>
  <c r="H555" i="6"/>
  <c r="D556" i="6"/>
  <c r="E556" i="6"/>
  <c r="F556" i="6"/>
  <c r="G556" i="6"/>
  <c r="H556" i="6"/>
  <c r="D557" i="6"/>
  <c r="E557" i="6"/>
  <c r="F557" i="6"/>
  <c r="G557" i="6" s="1"/>
  <c r="H557" i="6"/>
  <c r="D558" i="6"/>
  <c r="E558" i="6"/>
  <c r="F558" i="6"/>
  <c r="G558" i="6" s="1"/>
  <c r="H558" i="6"/>
  <c r="D559" i="6"/>
  <c r="E559" i="6"/>
  <c r="F559" i="6"/>
  <c r="G559" i="6" s="1"/>
  <c r="H559" i="6"/>
  <c r="D560" i="6"/>
  <c r="E560" i="6"/>
  <c r="F560" i="6"/>
  <c r="G560" i="6" s="1"/>
  <c r="H560" i="6"/>
  <c r="D561" i="6"/>
  <c r="E561" i="6"/>
  <c r="F561" i="6"/>
  <c r="G561" i="6" s="1"/>
  <c r="H561" i="6"/>
  <c r="D562" i="6"/>
  <c r="E562" i="6"/>
  <c r="F562" i="6"/>
  <c r="G562" i="6" s="1"/>
  <c r="H562" i="6"/>
  <c r="D563" i="6"/>
  <c r="E563" i="6"/>
  <c r="F563" i="6"/>
  <c r="G563" i="6"/>
  <c r="H563" i="6"/>
  <c r="D564" i="6"/>
  <c r="E564" i="6"/>
  <c r="F564" i="6"/>
  <c r="G564" i="6" s="1"/>
  <c r="H564" i="6"/>
  <c r="D565" i="6"/>
  <c r="E565" i="6"/>
  <c r="F565" i="6"/>
  <c r="G565" i="6" s="1"/>
  <c r="H565" i="6"/>
  <c r="D566" i="6"/>
  <c r="E566" i="6"/>
  <c r="F566" i="6"/>
  <c r="G566" i="6" s="1"/>
  <c r="H566" i="6"/>
  <c r="D567" i="6"/>
  <c r="E567" i="6"/>
  <c r="F567" i="6"/>
  <c r="G567" i="6" s="1"/>
  <c r="H567" i="6"/>
  <c r="D568" i="6"/>
  <c r="E568" i="6"/>
  <c r="F568" i="6"/>
  <c r="G568" i="6" s="1"/>
  <c r="H568" i="6"/>
  <c r="D569" i="6"/>
  <c r="E569" i="6"/>
  <c r="F569" i="6"/>
  <c r="G569" i="6" s="1"/>
  <c r="H569" i="6"/>
  <c r="D570" i="6"/>
  <c r="E570" i="6"/>
  <c r="F570" i="6"/>
  <c r="G570" i="6" s="1"/>
  <c r="H570" i="6"/>
  <c r="D571" i="6"/>
  <c r="E571" i="6"/>
  <c r="F571" i="6"/>
  <c r="G571" i="6" s="1"/>
  <c r="H571" i="6"/>
  <c r="D572" i="6"/>
  <c r="E572" i="6"/>
  <c r="F572" i="6"/>
  <c r="G572" i="6" s="1"/>
  <c r="H572" i="6"/>
  <c r="D573" i="6"/>
  <c r="E573" i="6"/>
  <c r="F573" i="6"/>
  <c r="G573" i="6" s="1"/>
  <c r="H573" i="6"/>
  <c r="D574" i="6"/>
  <c r="E574" i="6"/>
  <c r="F574" i="6"/>
  <c r="G574" i="6" s="1"/>
  <c r="H574" i="6"/>
  <c r="D575" i="6"/>
  <c r="E575" i="6"/>
  <c r="F575" i="6"/>
  <c r="G575" i="6" s="1"/>
  <c r="H575" i="6"/>
  <c r="D576" i="6"/>
  <c r="E576" i="6"/>
  <c r="F576" i="6"/>
  <c r="G576" i="6"/>
  <c r="H576" i="6"/>
  <c r="D577" i="6"/>
  <c r="E577" i="6"/>
  <c r="F577" i="6"/>
  <c r="G577" i="6" s="1"/>
  <c r="H577" i="6"/>
  <c r="D578" i="6"/>
  <c r="E578" i="6"/>
  <c r="F578" i="6"/>
  <c r="G578" i="6" s="1"/>
  <c r="H578" i="6"/>
  <c r="D579" i="6"/>
  <c r="E579" i="6"/>
  <c r="F579" i="6"/>
  <c r="G579" i="6"/>
  <c r="H579" i="6"/>
  <c r="D580" i="6"/>
  <c r="E580" i="6"/>
  <c r="F580" i="6"/>
  <c r="G580" i="6" s="1"/>
  <c r="H580" i="6"/>
  <c r="D581" i="6"/>
  <c r="E581" i="6"/>
  <c r="F581" i="6"/>
  <c r="G581" i="6" s="1"/>
  <c r="H581" i="6"/>
  <c r="D582" i="6"/>
  <c r="E582" i="6"/>
  <c r="F582" i="6"/>
  <c r="G582" i="6" s="1"/>
  <c r="H582" i="6"/>
  <c r="D583" i="6"/>
  <c r="E583" i="6"/>
  <c r="F583" i="6"/>
  <c r="G583" i="6" s="1"/>
  <c r="H583" i="6"/>
  <c r="D584" i="6"/>
  <c r="E584" i="6"/>
  <c r="F584" i="6"/>
  <c r="G584" i="6" s="1"/>
  <c r="H584" i="6"/>
  <c r="D585" i="6"/>
  <c r="E585" i="6"/>
  <c r="F585" i="6"/>
  <c r="G585" i="6" s="1"/>
  <c r="H585" i="6"/>
  <c r="D586" i="6"/>
  <c r="E586" i="6"/>
  <c r="F586" i="6"/>
  <c r="G586" i="6" s="1"/>
  <c r="H586" i="6"/>
  <c r="D587" i="6"/>
  <c r="E587" i="6"/>
  <c r="F587" i="6"/>
  <c r="G587" i="6" s="1"/>
  <c r="H587" i="6"/>
  <c r="D588" i="6"/>
  <c r="E588" i="6"/>
  <c r="F588" i="6"/>
  <c r="G588" i="6"/>
  <c r="H588" i="6"/>
  <c r="D589" i="6"/>
  <c r="E589" i="6"/>
  <c r="F589" i="6"/>
  <c r="G589" i="6" s="1"/>
  <c r="H589" i="6"/>
  <c r="D590" i="6"/>
  <c r="E590" i="6"/>
  <c r="F590" i="6"/>
  <c r="G590" i="6" s="1"/>
  <c r="H590" i="6"/>
  <c r="D591" i="6"/>
  <c r="E591" i="6"/>
  <c r="F591" i="6"/>
  <c r="G591" i="6" s="1"/>
  <c r="H591" i="6"/>
  <c r="D592" i="6"/>
  <c r="E592" i="6"/>
  <c r="F592" i="6"/>
  <c r="G592" i="6" s="1"/>
  <c r="H592" i="6"/>
  <c r="D593" i="6"/>
  <c r="E593" i="6"/>
  <c r="F593" i="6"/>
  <c r="G593" i="6" s="1"/>
  <c r="H593" i="6"/>
  <c r="D594" i="6"/>
  <c r="E594" i="6"/>
  <c r="F594" i="6"/>
  <c r="G594" i="6" s="1"/>
  <c r="H594" i="6"/>
  <c r="D595" i="6"/>
  <c r="E595" i="6"/>
  <c r="F595" i="6"/>
  <c r="G595" i="6" s="1"/>
  <c r="H595" i="6"/>
  <c r="D596" i="6"/>
  <c r="E596" i="6"/>
  <c r="F596" i="6"/>
  <c r="G596" i="6" s="1"/>
  <c r="H596" i="6"/>
  <c r="D597" i="6"/>
  <c r="E597" i="6"/>
  <c r="F597" i="6"/>
  <c r="G597" i="6" s="1"/>
  <c r="H597" i="6"/>
  <c r="D598" i="6"/>
  <c r="E598" i="6"/>
  <c r="F598" i="6"/>
  <c r="G598" i="6"/>
  <c r="H598" i="6"/>
  <c r="D599" i="6"/>
  <c r="E599" i="6"/>
  <c r="F599" i="6"/>
  <c r="G599" i="6" s="1"/>
  <c r="H599" i="6"/>
  <c r="D600" i="6"/>
  <c r="E600" i="6"/>
  <c r="F600" i="6"/>
  <c r="G600" i="6" s="1"/>
  <c r="H600" i="6"/>
  <c r="D601" i="6"/>
  <c r="E601" i="6"/>
  <c r="F601" i="6"/>
  <c r="G601" i="6" s="1"/>
  <c r="H601" i="6"/>
  <c r="D602" i="6"/>
  <c r="E602" i="6"/>
  <c r="F602" i="6"/>
  <c r="G602" i="6" s="1"/>
  <c r="H602" i="6"/>
  <c r="D603" i="6"/>
  <c r="E603" i="6"/>
  <c r="F603" i="6"/>
  <c r="G603" i="6" s="1"/>
  <c r="H603" i="6"/>
  <c r="D604" i="6"/>
  <c r="E604" i="6"/>
  <c r="F604" i="6"/>
  <c r="G604" i="6"/>
  <c r="H604" i="6"/>
  <c r="D605" i="6"/>
  <c r="E605" i="6"/>
  <c r="F605" i="6"/>
  <c r="G605" i="6" s="1"/>
  <c r="H605" i="6"/>
  <c r="D606" i="6"/>
  <c r="E606" i="6"/>
  <c r="F606" i="6"/>
  <c r="G606" i="6" s="1"/>
  <c r="H606" i="6"/>
  <c r="D607" i="6"/>
  <c r="E607" i="6"/>
  <c r="F607" i="6"/>
  <c r="G607" i="6" s="1"/>
  <c r="H607" i="6"/>
  <c r="D608" i="6"/>
  <c r="E608" i="6"/>
  <c r="F608" i="6"/>
  <c r="G608" i="6"/>
  <c r="H608" i="6"/>
  <c r="D609" i="6"/>
  <c r="E609" i="6"/>
  <c r="F609" i="6"/>
  <c r="G609" i="6" s="1"/>
  <c r="H609" i="6"/>
  <c r="D610" i="6"/>
  <c r="E610" i="6"/>
  <c r="F610" i="6"/>
  <c r="G610" i="6" s="1"/>
  <c r="H610" i="6"/>
  <c r="D611" i="6"/>
  <c r="E611" i="6"/>
  <c r="F611" i="6"/>
  <c r="G611" i="6" s="1"/>
  <c r="H611" i="6"/>
  <c r="D612" i="6"/>
  <c r="E612" i="6"/>
  <c r="F612" i="6"/>
  <c r="G612" i="6" s="1"/>
  <c r="H612" i="6"/>
  <c r="D613" i="6"/>
  <c r="E613" i="6"/>
  <c r="F613" i="6"/>
  <c r="G613" i="6" s="1"/>
  <c r="H613" i="6"/>
  <c r="D614" i="6"/>
  <c r="E614" i="6"/>
  <c r="F614" i="6"/>
  <c r="G614" i="6" s="1"/>
  <c r="H614" i="6"/>
  <c r="D615" i="6"/>
  <c r="E615" i="6"/>
  <c r="F615" i="6"/>
  <c r="G615" i="6" s="1"/>
  <c r="H615" i="6"/>
  <c r="D616" i="6"/>
  <c r="E616" i="6"/>
  <c r="F616" i="6"/>
  <c r="G616" i="6" s="1"/>
  <c r="H616" i="6"/>
  <c r="D617" i="6"/>
  <c r="E617" i="6"/>
  <c r="F617" i="6"/>
  <c r="G617" i="6" s="1"/>
  <c r="H617" i="6"/>
  <c r="D618" i="6"/>
  <c r="E618" i="6"/>
  <c r="F618" i="6"/>
  <c r="G618" i="6" s="1"/>
  <c r="H618" i="6"/>
  <c r="D619" i="6"/>
  <c r="E619" i="6"/>
  <c r="F619" i="6"/>
  <c r="G619" i="6" s="1"/>
  <c r="H619" i="6"/>
  <c r="D620" i="6"/>
  <c r="E620" i="6"/>
  <c r="F620" i="6"/>
  <c r="G620" i="6" s="1"/>
  <c r="H620" i="6"/>
  <c r="D621" i="6"/>
  <c r="E621" i="6"/>
  <c r="F621" i="6"/>
  <c r="G621" i="6" s="1"/>
  <c r="H621" i="6"/>
  <c r="D622" i="6"/>
  <c r="E622" i="6"/>
  <c r="F622" i="6"/>
  <c r="G622" i="6"/>
  <c r="H622" i="6"/>
  <c r="D623" i="6"/>
  <c r="E623" i="6"/>
  <c r="F623" i="6"/>
  <c r="G623" i="6" s="1"/>
  <c r="H623" i="6"/>
  <c r="D624" i="6"/>
  <c r="E624" i="6"/>
  <c r="F624" i="6"/>
  <c r="G624" i="6" s="1"/>
  <c r="H624" i="6"/>
  <c r="D625" i="6"/>
  <c r="E625" i="6"/>
  <c r="F625" i="6"/>
  <c r="G625" i="6" s="1"/>
  <c r="H625" i="6"/>
  <c r="D626" i="6"/>
  <c r="E626" i="6"/>
  <c r="F626" i="6"/>
  <c r="G626" i="6"/>
  <c r="H626" i="6"/>
  <c r="D627" i="6"/>
  <c r="E627" i="6"/>
  <c r="F627" i="6"/>
  <c r="G627" i="6" s="1"/>
  <c r="H627" i="6"/>
  <c r="D628" i="6"/>
  <c r="E628" i="6"/>
  <c r="F628" i="6"/>
  <c r="G628" i="6"/>
  <c r="H628" i="6"/>
  <c r="D629" i="6"/>
  <c r="E629" i="6"/>
  <c r="F629" i="6"/>
  <c r="G629" i="6" s="1"/>
  <c r="H629" i="6"/>
  <c r="D630" i="6"/>
  <c r="E630" i="6"/>
  <c r="F630" i="6"/>
  <c r="G630" i="6" s="1"/>
  <c r="H630" i="6"/>
  <c r="D631" i="6"/>
  <c r="E631" i="6"/>
  <c r="F631" i="6"/>
  <c r="G631" i="6" s="1"/>
  <c r="H631" i="6"/>
  <c r="D632" i="6"/>
  <c r="E632" i="6"/>
  <c r="F632" i="6"/>
  <c r="G632" i="6" s="1"/>
  <c r="H632" i="6"/>
  <c r="D633" i="6"/>
  <c r="E633" i="6"/>
  <c r="F633" i="6"/>
  <c r="G633" i="6" s="1"/>
  <c r="H633" i="6"/>
  <c r="D634" i="6"/>
  <c r="E634" i="6"/>
  <c r="F634" i="6"/>
  <c r="G634" i="6" s="1"/>
  <c r="H634" i="6"/>
  <c r="D635" i="6"/>
  <c r="E635" i="6"/>
  <c r="F635" i="6"/>
  <c r="G635" i="6" s="1"/>
  <c r="H635" i="6"/>
  <c r="D636" i="6"/>
  <c r="E636" i="6"/>
  <c r="F636" i="6"/>
  <c r="G636" i="6" s="1"/>
  <c r="H636" i="6"/>
  <c r="D637" i="6"/>
  <c r="E637" i="6"/>
  <c r="F637" i="6"/>
  <c r="G637" i="6" s="1"/>
  <c r="H637" i="6"/>
  <c r="D638" i="6"/>
  <c r="E638" i="6"/>
  <c r="F638" i="6"/>
  <c r="G638" i="6" s="1"/>
  <c r="H638" i="6"/>
  <c r="D639" i="6"/>
  <c r="E639" i="6"/>
  <c r="F639" i="6"/>
  <c r="G639" i="6" s="1"/>
  <c r="H639" i="6"/>
  <c r="D640" i="6"/>
  <c r="E640" i="6"/>
  <c r="F640" i="6"/>
  <c r="G640" i="6" s="1"/>
  <c r="H640" i="6"/>
  <c r="D641" i="6"/>
  <c r="E641" i="6"/>
  <c r="F641" i="6"/>
  <c r="G641" i="6" s="1"/>
  <c r="H641" i="6"/>
  <c r="D642" i="6"/>
  <c r="E642" i="6"/>
  <c r="F642" i="6"/>
  <c r="G642" i="6"/>
  <c r="H642" i="6"/>
  <c r="D643" i="6"/>
  <c r="E643" i="6"/>
  <c r="F643" i="6"/>
  <c r="G643" i="6"/>
  <c r="H643" i="6"/>
  <c r="D644" i="6"/>
  <c r="E644" i="6"/>
  <c r="F644" i="6"/>
  <c r="G644" i="6" s="1"/>
  <c r="H644" i="6"/>
  <c r="D645" i="6"/>
  <c r="E645" i="6"/>
  <c r="F645" i="6"/>
  <c r="G645" i="6" s="1"/>
  <c r="H645" i="6"/>
  <c r="D646" i="6"/>
  <c r="E646" i="6"/>
  <c r="F646" i="6"/>
  <c r="G646" i="6" s="1"/>
  <c r="H646" i="6"/>
  <c r="D647" i="6"/>
  <c r="E647" i="6"/>
  <c r="F647" i="6"/>
  <c r="G647" i="6" s="1"/>
  <c r="H647" i="6"/>
  <c r="D648" i="6"/>
  <c r="E648" i="6"/>
  <c r="F648" i="6"/>
  <c r="G648" i="6" s="1"/>
  <c r="H648" i="6"/>
  <c r="D649" i="6"/>
  <c r="E649" i="6"/>
  <c r="F649" i="6"/>
  <c r="G649" i="6" s="1"/>
  <c r="H649" i="6"/>
  <c r="D650" i="6"/>
  <c r="E650" i="6"/>
  <c r="F650" i="6"/>
  <c r="G650" i="6"/>
  <c r="H650" i="6"/>
  <c r="D651" i="6"/>
  <c r="E651" i="6"/>
  <c r="F651" i="6"/>
  <c r="G651" i="6" s="1"/>
  <c r="H651" i="6"/>
  <c r="D652" i="6"/>
  <c r="E652" i="6"/>
  <c r="F652" i="6"/>
  <c r="G652" i="6" s="1"/>
  <c r="H652" i="6"/>
  <c r="D653" i="6"/>
  <c r="E653" i="6"/>
  <c r="F653" i="6"/>
  <c r="G653" i="6" s="1"/>
  <c r="H653" i="6"/>
  <c r="D654" i="6"/>
  <c r="E654" i="6"/>
  <c r="F654" i="6"/>
  <c r="G654" i="6" s="1"/>
  <c r="H654" i="6"/>
  <c r="D655" i="6"/>
  <c r="E655" i="6"/>
  <c r="F655" i="6"/>
  <c r="G655" i="6" s="1"/>
  <c r="H655" i="6"/>
  <c r="D656" i="6"/>
  <c r="E656" i="6"/>
  <c r="F656" i="6"/>
  <c r="G656" i="6" s="1"/>
  <c r="H656" i="6"/>
  <c r="D657" i="6"/>
  <c r="E657" i="6"/>
  <c r="F657" i="6"/>
  <c r="G657" i="6" s="1"/>
  <c r="H657" i="6"/>
  <c r="D658" i="6"/>
  <c r="E658" i="6"/>
  <c r="F658" i="6"/>
  <c r="G658" i="6"/>
  <c r="H658" i="6"/>
  <c r="D659" i="6"/>
  <c r="E659" i="6"/>
  <c r="F659" i="6"/>
  <c r="G659" i="6" s="1"/>
  <c r="H659" i="6"/>
  <c r="D660" i="6"/>
  <c r="E660" i="6"/>
  <c r="F660" i="6"/>
  <c r="G660" i="6" s="1"/>
  <c r="H660" i="6"/>
  <c r="D661" i="6"/>
  <c r="E661" i="6"/>
  <c r="F661" i="6"/>
  <c r="G661" i="6" s="1"/>
  <c r="H661" i="6"/>
  <c r="D662" i="6"/>
  <c r="E662" i="6"/>
  <c r="F662" i="6"/>
  <c r="G662" i="6" s="1"/>
  <c r="H662" i="6"/>
  <c r="D663" i="6"/>
  <c r="E663" i="6"/>
  <c r="F663" i="6"/>
  <c r="G663" i="6" s="1"/>
  <c r="H663" i="6"/>
  <c r="D664" i="6"/>
  <c r="E664" i="6"/>
  <c r="F664" i="6"/>
  <c r="G664" i="6"/>
  <c r="H664" i="6"/>
  <c r="D665" i="6"/>
  <c r="E665" i="6"/>
  <c r="F665" i="6"/>
  <c r="G665" i="6" s="1"/>
  <c r="H665" i="6"/>
  <c r="D666" i="6"/>
  <c r="E666" i="6"/>
  <c r="F666" i="6"/>
  <c r="G666" i="6" s="1"/>
  <c r="H666" i="6"/>
  <c r="D667" i="6"/>
  <c r="E667" i="6"/>
  <c r="F667" i="6"/>
  <c r="G667" i="6" s="1"/>
  <c r="H667" i="6"/>
  <c r="D668" i="6"/>
  <c r="E668" i="6"/>
  <c r="F668" i="6"/>
  <c r="G668" i="6"/>
  <c r="H668" i="6"/>
  <c r="D669" i="6"/>
  <c r="E669" i="6"/>
  <c r="F669" i="6"/>
  <c r="G669" i="6" s="1"/>
  <c r="H669" i="6"/>
  <c r="D670" i="6"/>
  <c r="E670" i="6"/>
  <c r="F670" i="6"/>
  <c r="G670" i="6" s="1"/>
  <c r="H670" i="6"/>
  <c r="D671" i="6"/>
  <c r="E671" i="6"/>
  <c r="F671" i="6"/>
  <c r="G671" i="6" s="1"/>
  <c r="H671" i="6"/>
  <c r="D672" i="6"/>
  <c r="E672" i="6"/>
  <c r="F672" i="6"/>
  <c r="G672" i="6" s="1"/>
  <c r="H672" i="6"/>
  <c r="D673" i="6"/>
  <c r="E673" i="6"/>
  <c r="F673" i="6"/>
  <c r="G673" i="6" s="1"/>
  <c r="H673" i="6"/>
  <c r="D674" i="6"/>
  <c r="E674" i="6"/>
  <c r="F674" i="6"/>
  <c r="G674" i="6"/>
  <c r="H674" i="6"/>
  <c r="D675" i="6"/>
  <c r="E675" i="6"/>
  <c r="F675" i="6"/>
  <c r="G675" i="6" s="1"/>
  <c r="H675" i="6"/>
  <c r="D676" i="6"/>
  <c r="E676" i="6"/>
  <c r="F676" i="6"/>
  <c r="G676" i="6"/>
  <c r="H676" i="6"/>
  <c r="D677" i="6"/>
  <c r="E677" i="6"/>
  <c r="F677" i="6"/>
  <c r="G677" i="6" s="1"/>
  <c r="H677" i="6"/>
  <c r="D678" i="6"/>
  <c r="E678" i="6"/>
  <c r="F678" i="6"/>
  <c r="G678" i="6" s="1"/>
  <c r="H678" i="6"/>
  <c r="D679" i="6"/>
  <c r="E679" i="6"/>
  <c r="F679" i="6"/>
  <c r="G679" i="6"/>
  <c r="H679" i="6"/>
  <c r="D680" i="6"/>
  <c r="E680" i="6"/>
  <c r="F680" i="6"/>
  <c r="G680" i="6" s="1"/>
  <c r="H680" i="6"/>
  <c r="D681" i="6"/>
  <c r="E681" i="6"/>
  <c r="F681" i="6"/>
  <c r="G681" i="6" s="1"/>
  <c r="H681" i="6"/>
  <c r="D682" i="6"/>
  <c r="E682" i="6"/>
  <c r="F682" i="6"/>
  <c r="G682" i="6" s="1"/>
  <c r="H682" i="6"/>
  <c r="D683" i="6"/>
  <c r="E683" i="6"/>
  <c r="F683" i="6"/>
  <c r="G683" i="6" s="1"/>
  <c r="H683" i="6"/>
  <c r="D684" i="6"/>
  <c r="E684" i="6"/>
  <c r="F684" i="6"/>
  <c r="G684" i="6" s="1"/>
  <c r="H684" i="6"/>
  <c r="D685" i="6"/>
  <c r="E685" i="6"/>
  <c r="F685" i="6"/>
  <c r="G685" i="6" s="1"/>
  <c r="H685" i="6"/>
  <c r="D686" i="6"/>
  <c r="E686" i="6"/>
  <c r="F686" i="6"/>
  <c r="G686" i="6" s="1"/>
  <c r="H686" i="6"/>
  <c r="D687" i="6"/>
  <c r="E687" i="6"/>
  <c r="F687" i="6"/>
  <c r="G687" i="6" s="1"/>
  <c r="H687" i="6"/>
  <c r="D688" i="6"/>
  <c r="E688" i="6"/>
  <c r="F688" i="6"/>
  <c r="G688" i="6" s="1"/>
  <c r="H688" i="6"/>
  <c r="D689" i="6"/>
  <c r="E689" i="6"/>
  <c r="F689" i="6"/>
  <c r="G689" i="6" s="1"/>
  <c r="H689" i="6"/>
  <c r="D690" i="6"/>
  <c r="E690" i="6"/>
  <c r="F690" i="6"/>
  <c r="G690" i="6" s="1"/>
  <c r="H690" i="6"/>
  <c r="D691" i="6"/>
  <c r="E691" i="6"/>
  <c r="F691" i="6"/>
  <c r="G691" i="6"/>
  <c r="H691" i="6"/>
  <c r="D692" i="6"/>
  <c r="E692" i="6"/>
  <c r="F692" i="6"/>
  <c r="G692" i="6"/>
  <c r="H692" i="6"/>
  <c r="D693" i="6"/>
  <c r="E693" i="6"/>
  <c r="F693" i="6"/>
  <c r="G693" i="6" s="1"/>
  <c r="H693" i="6"/>
  <c r="D694" i="6"/>
  <c r="E694" i="6"/>
  <c r="F694" i="6"/>
  <c r="G694" i="6" s="1"/>
  <c r="H694" i="6"/>
  <c r="D695" i="6"/>
  <c r="E695" i="6"/>
  <c r="F695" i="6"/>
  <c r="G695" i="6" s="1"/>
  <c r="H695" i="6"/>
  <c r="D696" i="6"/>
  <c r="E696" i="6"/>
  <c r="F696" i="6"/>
  <c r="G696" i="6" s="1"/>
  <c r="H696" i="6"/>
  <c r="D697" i="6"/>
  <c r="E697" i="6"/>
  <c r="F697" i="6"/>
  <c r="G697" i="6" s="1"/>
  <c r="H697" i="6"/>
  <c r="D698" i="6"/>
  <c r="E698" i="6"/>
  <c r="F698" i="6"/>
  <c r="G698" i="6"/>
  <c r="H698" i="6"/>
  <c r="D699" i="6"/>
  <c r="E699" i="6"/>
  <c r="F699" i="6"/>
  <c r="G699" i="6" s="1"/>
  <c r="H699" i="6"/>
  <c r="D700" i="6"/>
  <c r="E700" i="6"/>
  <c r="F700" i="6"/>
  <c r="G700" i="6" s="1"/>
  <c r="H700" i="6"/>
  <c r="D701" i="6"/>
  <c r="E701" i="6"/>
  <c r="F701" i="6"/>
  <c r="G701" i="6" s="1"/>
  <c r="H701" i="6"/>
  <c r="D702" i="6"/>
  <c r="E702" i="6"/>
  <c r="F702" i="6"/>
  <c r="G702" i="6" s="1"/>
  <c r="H702" i="6"/>
  <c r="D703" i="6"/>
  <c r="E703" i="6"/>
  <c r="F703" i="6"/>
  <c r="G703" i="6"/>
  <c r="H703" i="6"/>
  <c r="D704" i="6"/>
  <c r="E704" i="6"/>
  <c r="F704" i="6"/>
  <c r="G704" i="6" s="1"/>
  <c r="H704" i="6"/>
  <c r="D705" i="6"/>
  <c r="E705" i="6"/>
  <c r="F705" i="6"/>
  <c r="G705" i="6" s="1"/>
  <c r="H705" i="6"/>
  <c r="D706" i="6"/>
  <c r="E706" i="6"/>
  <c r="F706" i="6"/>
  <c r="G706" i="6" s="1"/>
  <c r="H706" i="6"/>
  <c r="D707" i="6"/>
  <c r="E707" i="6"/>
  <c r="F707" i="6"/>
  <c r="G707" i="6" s="1"/>
  <c r="H707" i="6"/>
  <c r="D708" i="6"/>
  <c r="E708" i="6"/>
  <c r="F708" i="6"/>
  <c r="G708" i="6"/>
  <c r="H708" i="6"/>
  <c r="D709" i="6"/>
  <c r="E709" i="6"/>
  <c r="F709" i="6"/>
  <c r="G709" i="6" s="1"/>
  <c r="H709" i="6"/>
  <c r="D710" i="6"/>
  <c r="E710" i="6"/>
  <c r="F710" i="6"/>
  <c r="G710" i="6" s="1"/>
  <c r="H710" i="6"/>
  <c r="D711" i="6"/>
  <c r="E711" i="6"/>
  <c r="F711" i="6"/>
  <c r="G711" i="6" s="1"/>
  <c r="H711" i="6"/>
  <c r="D712" i="6"/>
  <c r="E712" i="6"/>
  <c r="F712" i="6"/>
  <c r="G712" i="6"/>
  <c r="H712" i="6"/>
  <c r="D713" i="6"/>
  <c r="E713" i="6"/>
  <c r="F713" i="6"/>
  <c r="G713" i="6" s="1"/>
  <c r="H713" i="6"/>
  <c r="D714" i="6"/>
  <c r="E714" i="6"/>
  <c r="F714" i="6"/>
  <c r="G714" i="6" s="1"/>
  <c r="H714" i="6"/>
  <c r="D715" i="6"/>
  <c r="E715" i="6"/>
  <c r="F715" i="6"/>
  <c r="G715" i="6" s="1"/>
  <c r="H715" i="6"/>
  <c r="D716" i="6"/>
  <c r="E716" i="6"/>
  <c r="F716" i="6"/>
  <c r="G716" i="6" s="1"/>
  <c r="H716" i="6"/>
  <c r="D717" i="6"/>
  <c r="E717" i="6"/>
  <c r="F717" i="6"/>
  <c r="G717" i="6" s="1"/>
  <c r="H717" i="6"/>
  <c r="D718" i="6"/>
  <c r="E718" i="6"/>
  <c r="F718" i="6"/>
  <c r="G718" i="6" s="1"/>
  <c r="H718" i="6"/>
  <c r="D719" i="6"/>
  <c r="E719" i="6"/>
  <c r="F719" i="6"/>
  <c r="G719" i="6"/>
  <c r="H719" i="6"/>
  <c r="D720" i="6"/>
  <c r="E720" i="6"/>
  <c r="F720" i="6"/>
  <c r="G720" i="6" s="1"/>
  <c r="H720" i="6"/>
  <c r="D721" i="6"/>
  <c r="E721" i="6"/>
  <c r="F721" i="6"/>
  <c r="G721" i="6" s="1"/>
  <c r="H721" i="6"/>
  <c r="D722" i="6"/>
  <c r="E722" i="6"/>
  <c r="F722" i="6"/>
  <c r="G722" i="6" s="1"/>
  <c r="H722" i="6"/>
  <c r="D723" i="6"/>
  <c r="E723" i="6"/>
  <c r="F723" i="6"/>
  <c r="G723" i="6"/>
  <c r="H723" i="6"/>
  <c r="D724" i="6"/>
  <c r="E724" i="6"/>
  <c r="F724" i="6"/>
  <c r="G724" i="6"/>
  <c r="H724" i="6"/>
  <c r="D725" i="6"/>
  <c r="E725" i="6"/>
  <c r="F725" i="6"/>
  <c r="G725" i="6" s="1"/>
  <c r="H725" i="6"/>
  <c r="D726" i="6"/>
  <c r="E726" i="6"/>
  <c r="F726" i="6"/>
  <c r="G726" i="6" s="1"/>
  <c r="H726" i="6"/>
  <c r="D727" i="6"/>
  <c r="E727" i="6"/>
  <c r="F727" i="6"/>
  <c r="G727" i="6" s="1"/>
  <c r="H727" i="6"/>
  <c r="D728" i="6"/>
  <c r="E728" i="6"/>
  <c r="F728" i="6"/>
  <c r="G728" i="6" s="1"/>
  <c r="H728" i="6"/>
  <c r="D729" i="6"/>
  <c r="E729" i="6"/>
  <c r="F729" i="6"/>
  <c r="G729" i="6" s="1"/>
  <c r="H729" i="6"/>
  <c r="D730" i="6"/>
  <c r="E730" i="6"/>
  <c r="F730" i="6"/>
  <c r="G730" i="6" s="1"/>
  <c r="H730" i="6"/>
  <c r="D731" i="6"/>
  <c r="E731" i="6"/>
  <c r="F731" i="6"/>
  <c r="G731" i="6" s="1"/>
  <c r="H731" i="6"/>
  <c r="D732" i="6"/>
  <c r="E732" i="6"/>
  <c r="F732" i="6"/>
  <c r="G732" i="6" s="1"/>
  <c r="H732" i="6"/>
  <c r="D733" i="6"/>
  <c r="E733" i="6"/>
  <c r="F733" i="6"/>
  <c r="G733" i="6" s="1"/>
  <c r="H733" i="6"/>
  <c r="D734" i="6"/>
  <c r="E734" i="6"/>
  <c r="F734" i="6"/>
  <c r="G734" i="6"/>
  <c r="H734" i="6"/>
  <c r="D735" i="6"/>
  <c r="E735" i="6"/>
  <c r="F735" i="6"/>
  <c r="G735" i="6"/>
  <c r="H735" i="6"/>
  <c r="D736" i="6"/>
  <c r="E736" i="6"/>
  <c r="F736" i="6"/>
  <c r="G736" i="6" s="1"/>
  <c r="H736" i="6"/>
  <c r="D737" i="6"/>
  <c r="E737" i="6"/>
  <c r="F737" i="6"/>
  <c r="G737" i="6" s="1"/>
  <c r="H737" i="6"/>
  <c r="D738" i="6"/>
  <c r="E738" i="6"/>
  <c r="F738" i="6"/>
  <c r="G738" i="6" s="1"/>
  <c r="H738" i="6"/>
  <c r="D739" i="6"/>
  <c r="E739" i="6"/>
  <c r="F739" i="6"/>
  <c r="G739" i="6" s="1"/>
  <c r="H739" i="6"/>
  <c r="D740" i="6"/>
  <c r="E740" i="6"/>
  <c r="F740" i="6"/>
  <c r="G740" i="6"/>
  <c r="H740" i="6"/>
  <c r="D741" i="6"/>
  <c r="E741" i="6"/>
  <c r="F741" i="6"/>
  <c r="G741" i="6" s="1"/>
  <c r="H741" i="6"/>
  <c r="D742" i="6"/>
  <c r="E742" i="6"/>
  <c r="F742" i="6"/>
  <c r="G742" i="6" s="1"/>
  <c r="H742" i="6"/>
  <c r="D743" i="6"/>
  <c r="E743" i="6"/>
  <c r="F743" i="6"/>
  <c r="G743" i="6" s="1"/>
  <c r="H743" i="6"/>
  <c r="D744" i="6"/>
  <c r="E744" i="6"/>
  <c r="F744" i="6"/>
  <c r="G744" i="6" s="1"/>
  <c r="H744" i="6"/>
  <c r="D745" i="6"/>
  <c r="E745" i="6"/>
  <c r="F745" i="6"/>
  <c r="G745" i="6" s="1"/>
  <c r="H745" i="6"/>
  <c r="D746" i="6"/>
  <c r="E746" i="6"/>
  <c r="F746" i="6"/>
  <c r="G746" i="6"/>
  <c r="H746" i="6"/>
  <c r="D747" i="6"/>
  <c r="E747" i="6"/>
  <c r="F747" i="6"/>
  <c r="G747" i="6" s="1"/>
  <c r="H747" i="6"/>
  <c r="D748" i="6"/>
  <c r="E748" i="6"/>
  <c r="F748" i="6"/>
  <c r="G748" i="6" s="1"/>
  <c r="H748" i="6"/>
  <c r="D749" i="6"/>
  <c r="E749" i="6"/>
  <c r="F749" i="6"/>
  <c r="G749" i="6" s="1"/>
  <c r="H749" i="6"/>
  <c r="D750" i="6"/>
  <c r="E750" i="6"/>
  <c r="F750" i="6"/>
  <c r="G750" i="6" s="1"/>
  <c r="H750" i="6"/>
  <c r="D751" i="6"/>
  <c r="E751" i="6"/>
  <c r="F751" i="6"/>
  <c r="G751" i="6"/>
  <c r="H751" i="6"/>
  <c r="D752" i="6"/>
  <c r="E752" i="6"/>
  <c r="F752" i="6"/>
  <c r="G752" i="6" s="1"/>
  <c r="H752" i="6"/>
  <c r="D753" i="6"/>
  <c r="E753" i="6"/>
  <c r="F753" i="6"/>
  <c r="G753" i="6" s="1"/>
  <c r="H753" i="6"/>
  <c r="D754" i="6"/>
  <c r="E754" i="6"/>
  <c r="F754" i="6"/>
  <c r="G754" i="6" s="1"/>
  <c r="H754" i="6"/>
  <c r="D755" i="6"/>
  <c r="E755" i="6"/>
  <c r="F755" i="6"/>
  <c r="G755" i="6"/>
  <c r="H755" i="6"/>
  <c r="D756" i="6"/>
  <c r="E756" i="6"/>
  <c r="F756" i="6"/>
  <c r="G756" i="6" s="1"/>
  <c r="H756" i="6"/>
  <c r="D757" i="6"/>
  <c r="E757" i="6"/>
  <c r="F757" i="6"/>
  <c r="G757" i="6" s="1"/>
  <c r="H757" i="6"/>
  <c r="D758" i="6"/>
  <c r="E758" i="6"/>
  <c r="F758" i="6"/>
  <c r="G758" i="6" s="1"/>
  <c r="H758" i="6"/>
  <c r="D759" i="6"/>
  <c r="E759" i="6"/>
  <c r="F759" i="6"/>
  <c r="G759" i="6" s="1"/>
  <c r="H759" i="6"/>
  <c r="D760" i="6"/>
  <c r="E760" i="6"/>
  <c r="F760" i="6"/>
  <c r="G760" i="6" s="1"/>
  <c r="H760" i="6"/>
  <c r="D761" i="6"/>
  <c r="E761" i="6"/>
  <c r="F761" i="6"/>
  <c r="G761" i="6" s="1"/>
  <c r="H761" i="6"/>
  <c r="D762" i="6"/>
  <c r="E762" i="6"/>
  <c r="F762" i="6"/>
  <c r="G762" i="6"/>
  <c r="H762" i="6"/>
  <c r="D763" i="6"/>
  <c r="E763" i="6"/>
  <c r="F763" i="6"/>
  <c r="G763" i="6" s="1"/>
  <c r="H763" i="6"/>
  <c r="D764" i="6"/>
  <c r="E764" i="6"/>
  <c r="F764" i="6"/>
  <c r="G764" i="6" s="1"/>
  <c r="H764" i="6"/>
  <c r="D765" i="6"/>
  <c r="E765" i="6"/>
  <c r="F765" i="6"/>
  <c r="G765" i="6" s="1"/>
  <c r="H765" i="6"/>
  <c r="D766" i="6"/>
  <c r="E766" i="6"/>
  <c r="F766" i="6"/>
  <c r="G766" i="6"/>
  <c r="H766" i="6"/>
  <c r="D767" i="6"/>
  <c r="E767" i="6"/>
  <c r="F767" i="6"/>
  <c r="G767" i="6"/>
  <c r="H767" i="6"/>
  <c r="D768" i="6"/>
  <c r="E768" i="6"/>
  <c r="F768" i="6"/>
  <c r="G768" i="6" s="1"/>
  <c r="H768" i="6"/>
  <c r="D769" i="6"/>
  <c r="E769" i="6"/>
  <c r="F769" i="6"/>
  <c r="G769" i="6" s="1"/>
  <c r="H769" i="6"/>
  <c r="D770" i="6"/>
  <c r="E770" i="6"/>
  <c r="F770" i="6"/>
  <c r="G770" i="6" s="1"/>
  <c r="H770" i="6"/>
  <c r="D771" i="6"/>
  <c r="E771" i="6"/>
  <c r="F771" i="6"/>
  <c r="G771" i="6" s="1"/>
  <c r="H771" i="6"/>
  <c r="D772" i="6"/>
  <c r="E772" i="6"/>
  <c r="F772" i="6"/>
  <c r="G772" i="6" s="1"/>
  <c r="H772" i="6"/>
  <c r="D773" i="6"/>
  <c r="E773" i="6"/>
  <c r="F773" i="6"/>
  <c r="G773" i="6" s="1"/>
  <c r="H773" i="6"/>
  <c r="D774" i="6"/>
  <c r="E774" i="6"/>
  <c r="F774" i="6"/>
  <c r="G774" i="6" s="1"/>
  <c r="H774" i="6"/>
  <c r="D775" i="6"/>
  <c r="E775" i="6"/>
  <c r="F775" i="6"/>
  <c r="G775" i="6" s="1"/>
  <c r="H775" i="6"/>
  <c r="D776" i="6"/>
  <c r="E776" i="6"/>
  <c r="F776" i="6"/>
  <c r="G776" i="6"/>
  <c r="H776" i="6"/>
  <c r="D777" i="6"/>
  <c r="E777" i="6"/>
  <c r="F777" i="6"/>
  <c r="G777" i="6" s="1"/>
  <c r="H777" i="6"/>
  <c r="D778" i="6"/>
  <c r="E778" i="6"/>
  <c r="F778" i="6"/>
  <c r="G778" i="6"/>
  <c r="H778" i="6"/>
  <c r="D779" i="6"/>
  <c r="E779" i="6"/>
  <c r="F779" i="6"/>
  <c r="G779" i="6" s="1"/>
  <c r="H779" i="6"/>
  <c r="D780" i="6"/>
  <c r="E780" i="6"/>
  <c r="F780" i="6"/>
  <c r="G780" i="6" s="1"/>
  <c r="H780" i="6"/>
  <c r="D781" i="6"/>
  <c r="E781" i="6"/>
  <c r="F781" i="6"/>
  <c r="G781" i="6" s="1"/>
  <c r="H781" i="6"/>
  <c r="D782" i="6"/>
  <c r="E782" i="6"/>
  <c r="F782" i="6"/>
  <c r="G782" i="6" s="1"/>
  <c r="H782" i="6"/>
  <c r="D783" i="6"/>
  <c r="E783" i="6"/>
  <c r="F783" i="6"/>
  <c r="G783" i="6"/>
  <c r="H783" i="6"/>
  <c r="D784" i="6"/>
  <c r="E784" i="6"/>
  <c r="F784" i="6"/>
  <c r="G784" i="6" s="1"/>
  <c r="H784" i="6"/>
  <c r="D785" i="6"/>
  <c r="E785" i="6"/>
  <c r="F785" i="6"/>
  <c r="G785" i="6" s="1"/>
  <c r="H785" i="6"/>
  <c r="D786" i="6"/>
  <c r="E786" i="6"/>
  <c r="F786" i="6"/>
  <c r="G786" i="6" s="1"/>
  <c r="H786" i="6"/>
  <c r="D787" i="6"/>
  <c r="E787" i="6"/>
  <c r="F787" i="6"/>
  <c r="G787" i="6" s="1"/>
  <c r="H787" i="6"/>
  <c r="D788" i="6"/>
  <c r="E788" i="6"/>
  <c r="F788" i="6"/>
  <c r="G788" i="6"/>
  <c r="H788" i="6"/>
  <c r="D789" i="6"/>
  <c r="E789" i="6"/>
  <c r="F789" i="6"/>
  <c r="G789" i="6" s="1"/>
  <c r="H789" i="6"/>
  <c r="D790" i="6"/>
  <c r="E790" i="6"/>
  <c r="F790" i="6"/>
  <c r="G790" i="6" s="1"/>
  <c r="H790" i="6"/>
  <c r="D791" i="6"/>
  <c r="E791" i="6"/>
  <c r="F791" i="6"/>
  <c r="G791" i="6" s="1"/>
  <c r="H791" i="6"/>
  <c r="D792" i="6"/>
  <c r="E792" i="6"/>
  <c r="F792" i="6"/>
  <c r="G792" i="6" s="1"/>
  <c r="H792" i="6"/>
  <c r="D793" i="6"/>
  <c r="E793" i="6"/>
  <c r="F793" i="6"/>
  <c r="G793" i="6" s="1"/>
  <c r="H793" i="6"/>
  <c r="D794" i="6"/>
  <c r="E794" i="6"/>
  <c r="F794" i="6"/>
  <c r="G794" i="6"/>
  <c r="H794" i="6"/>
  <c r="D795" i="6"/>
  <c r="E795" i="6"/>
  <c r="F795" i="6"/>
  <c r="G795" i="6" s="1"/>
  <c r="H795" i="6"/>
  <c r="D796" i="6"/>
  <c r="E796" i="6"/>
  <c r="F796" i="6"/>
  <c r="G796" i="6" s="1"/>
  <c r="H796" i="6"/>
  <c r="D797" i="6"/>
  <c r="E797" i="6"/>
  <c r="F797" i="6"/>
  <c r="G797" i="6" s="1"/>
  <c r="H797" i="6"/>
  <c r="D798" i="6"/>
  <c r="E798" i="6"/>
  <c r="F798" i="6"/>
  <c r="G798" i="6"/>
  <c r="H798" i="6"/>
  <c r="D799" i="6"/>
  <c r="E799" i="6"/>
  <c r="F799" i="6"/>
  <c r="G799" i="6" s="1"/>
  <c r="H799" i="6"/>
  <c r="D800" i="6"/>
  <c r="E800" i="6"/>
  <c r="F800" i="6"/>
  <c r="G800" i="6" s="1"/>
  <c r="H800" i="6"/>
  <c r="D801" i="6"/>
  <c r="E801" i="6"/>
  <c r="F801" i="6"/>
  <c r="G801" i="6" s="1"/>
  <c r="H801" i="6"/>
  <c r="D802" i="6"/>
  <c r="E802" i="6"/>
  <c r="F802" i="6"/>
  <c r="G802" i="6" s="1"/>
  <c r="H802" i="6"/>
  <c r="D803" i="6"/>
  <c r="E803" i="6"/>
  <c r="F803" i="6"/>
  <c r="G803" i="6" s="1"/>
  <c r="H803" i="6"/>
  <c r="D804" i="6"/>
  <c r="E804" i="6"/>
  <c r="F804" i="6"/>
  <c r="G804" i="6"/>
  <c r="H804" i="6"/>
  <c r="D805" i="6"/>
  <c r="E805" i="6"/>
  <c r="F805" i="6"/>
  <c r="G805" i="6" s="1"/>
  <c r="H805" i="6"/>
  <c r="D806" i="6"/>
  <c r="E806" i="6"/>
  <c r="F806" i="6"/>
  <c r="G806" i="6" s="1"/>
  <c r="H806" i="6"/>
  <c r="D807" i="6"/>
  <c r="E807" i="6"/>
  <c r="F807" i="6"/>
  <c r="G807" i="6" s="1"/>
  <c r="H807" i="6"/>
  <c r="D808" i="6"/>
  <c r="E808" i="6"/>
  <c r="F808" i="6"/>
  <c r="G808" i="6"/>
  <c r="H808" i="6"/>
  <c r="D809" i="6"/>
  <c r="E809" i="6"/>
  <c r="F809" i="6"/>
  <c r="G809" i="6" s="1"/>
  <c r="H809" i="6"/>
  <c r="D810" i="6"/>
  <c r="E810" i="6"/>
  <c r="F810" i="6"/>
  <c r="G810" i="6"/>
  <c r="H810" i="6"/>
  <c r="D811" i="6"/>
  <c r="E811" i="6"/>
  <c r="F811" i="6"/>
  <c r="G811" i="6" s="1"/>
  <c r="H811" i="6"/>
  <c r="D812" i="6"/>
  <c r="E812" i="6"/>
  <c r="F812" i="6"/>
  <c r="G812" i="6" s="1"/>
  <c r="H812" i="6"/>
  <c r="D813" i="6"/>
  <c r="E813" i="6"/>
  <c r="F813" i="6"/>
  <c r="G813" i="6" s="1"/>
  <c r="H813" i="6"/>
  <c r="D814" i="6"/>
  <c r="E814" i="6"/>
  <c r="F814" i="6"/>
  <c r="G814" i="6" s="1"/>
  <c r="H814" i="6"/>
  <c r="D815" i="6"/>
  <c r="E815" i="6"/>
  <c r="F815" i="6"/>
  <c r="G815" i="6" s="1"/>
  <c r="H815" i="6"/>
  <c r="D816" i="6"/>
  <c r="E816" i="6"/>
  <c r="F816" i="6"/>
  <c r="G816" i="6" s="1"/>
  <c r="H816" i="6"/>
  <c r="D817" i="6"/>
  <c r="E817" i="6"/>
  <c r="F817" i="6"/>
  <c r="G817" i="6" s="1"/>
  <c r="H817" i="6"/>
  <c r="D818" i="6"/>
  <c r="E818" i="6"/>
  <c r="F818" i="6"/>
  <c r="G818" i="6" s="1"/>
  <c r="H818" i="6"/>
  <c r="D819" i="6"/>
  <c r="E819" i="6"/>
  <c r="F819" i="6"/>
  <c r="G819" i="6"/>
  <c r="H819" i="6"/>
  <c r="D820" i="6"/>
  <c r="E820" i="6"/>
  <c r="F820" i="6"/>
  <c r="G820" i="6"/>
  <c r="H820" i="6"/>
  <c r="D821" i="6"/>
  <c r="E821" i="6"/>
  <c r="F821" i="6"/>
  <c r="G821" i="6" s="1"/>
  <c r="H821" i="6"/>
  <c r="D822" i="6"/>
  <c r="E822" i="6"/>
  <c r="F822" i="6"/>
  <c r="G822" i="6" s="1"/>
  <c r="H822" i="6"/>
  <c r="D823" i="6"/>
  <c r="E823" i="6"/>
  <c r="F823" i="6"/>
  <c r="G823" i="6" s="1"/>
  <c r="H823" i="6"/>
  <c r="D824" i="6"/>
  <c r="E824" i="6"/>
  <c r="F824" i="6"/>
  <c r="G824" i="6" s="1"/>
  <c r="H824" i="6"/>
  <c r="D825" i="6"/>
  <c r="E825" i="6"/>
  <c r="F825" i="6"/>
  <c r="G825" i="6" s="1"/>
  <c r="H825" i="6"/>
  <c r="D826" i="6"/>
  <c r="E826" i="6"/>
  <c r="F826" i="6"/>
  <c r="G826" i="6"/>
  <c r="H826" i="6"/>
  <c r="D827" i="6"/>
  <c r="E827" i="6"/>
  <c r="F827" i="6"/>
  <c r="G827" i="6" s="1"/>
  <c r="H827" i="6"/>
  <c r="D828" i="6"/>
  <c r="E828" i="6"/>
  <c r="F828" i="6"/>
  <c r="G828" i="6" s="1"/>
  <c r="H828" i="6"/>
  <c r="D829" i="6"/>
  <c r="E829" i="6"/>
  <c r="F829" i="6"/>
  <c r="G829" i="6" s="1"/>
  <c r="H829" i="6"/>
  <c r="D830" i="6"/>
  <c r="E830" i="6"/>
  <c r="F830" i="6"/>
  <c r="G830" i="6" s="1"/>
  <c r="H830" i="6"/>
  <c r="D831" i="6"/>
  <c r="E831" i="6"/>
  <c r="F831" i="6"/>
  <c r="G831" i="6"/>
  <c r="H831" i="6"/>
  <c r="D832" i="6"/>
  <c r="E832" i="6"/>
  <c r="F832" i="6"/>
  <c r="G832" i="6" s="1"/>
  <c r="H832" i="6"/>
  <c r="D833" i="6"/>
  <c r="E833" i="6"/>
  <c r="F833" i="6"/>
  <c r="G833" i="6" s="1"/>
  <c r="H833" i="6"/>
  <c r="D834" i="6"/>
  <c r="E834" i="6"/>
  <c r="F834" i="6"/>
  <c r="G834" i="6" s="1"/>
  <c r="H834" i="6"/>
  <c r="D835" i="6"/>
  <c r="E835" i="6"/>
  <c r="F835" i="6"/>
  <c r="G835" i="6" s="1"/>
  <c r="H835" i="6"/>
  <c r="D836" i="6"/>
  <c r="E836" i="6"/>
  <c r="F836" i="6"/>
  <c r="G836" i="6"/>
  <c r="H836" i="6"/>
  <c r="D837" i="6"/>
  <c r="E837" i="6"/>
  <c r="F837" i="6"/>
  <c r="G837" i="6" s="1"/>
  <c r="H837" i="6"/>
  <c r="D838" i="6"/>
  <c r="E838" i="6"/>
  <c r="F838" i="6"/>
  <c r="G838" i="6" s="1"/>
  <c r="H838" i="6"/>
  <c r="D839" i="6"/>
  <c r="E839" i="6"/>
  <c r="F839" i="6"/>
  <c r="G839" i="6" s="1"/>
  <c r="H839" i="6"/>
  <c r="D840" i="6"/>
  <c r="E840" i="6"/>
  <c r="F840" i="6"/>
  <c r="G840" i="6"/>
  <c r="H840" i="6"/>
  <c r="D841" i="6"/>
  <c r="E841" i="6"/>
  <c r="F841" i="6"/>
  <c r="G841" i="6" s="1"/>
  <c r="H841" i="6"/>
  <c r="D842" i="6"/>
  <c r="E842" i="6"/>
  <c r="F842" i="6"/>
  <c r="G842" i="6" s="1"/>
  <c r="H842" i="6"/>
  <c r="D843" i="6"/>
  <c r="E843" i="6"/>
  <c r="F843" i="6"/>
  <c r="G843" i="6" s="1"/>
  <c r="H843" i="6"/>
  <c r="D844" i="6"/>
  <c r="E844" i="6"/>
  <c r="F844" i="6"/>
  <c r="G844" i="6" s="1"/>
  <c r="H844" i="6"/>
  <c r="D845" i="6"/>
  <c r="E845" i="6"/>
  <c r="F845" i="6"/>
  <c r="G845" i="6" s="1"/>
  <c r="H845" i="6"/>
  <c r="D846" i="6"/>
  <c r="E846" i="6"/>
  <c r="F846" i="6"/>
  <c r="G846" i="6" s="1"/>
  <c r="H846" i="6"/>
  <c r="D847" i="6"/>
  <c r="E847" i="6"/>
  <c r="F847" i="6"/>
  <c r="G847" i="6"/>
  <c r="H847" i="6"/>
  <c r="D848" i="6"/>
  <c r="E848" i="6"/>
  <c r="F848" i="6"/>
  <c r="G848" i="6" s="1"/>
  <c r="H848" i="6"/>
  <c r="D849" i="6"/>
  <c r="E849" i="6"/>
  <c r="F849" i="6"/>
  <c r="G849" i="6" s="1"/>
  <c r="H849" i="6"/>
  <c r="D850" i="6"/>
  <c r="E850" i="6"/>
  <c r="F850" i="6"/>
  <c r="G850" i="6" s="1"/>
  <c r="H850" i="6"/>
  <c r="D851" i="6"/>
  <c r="E851" i="6"/>
  <c r="F851" i="6"/>
  <c r="G851" i="6"/>
  <c r="H851" i="6"/>
  <c r="D852" i="6"/>
  <c r="E852" i="6"/>
  <c r="F852" i="6"/>
  <c r="G852" i="6"/>
  <c r="H852" i="6"/>
  <c r="D853" i="6"/>
  <c r="E853" i="6"/>
  <c r="F853" i="6"/>
  <c r="G853" i="6" s="1"/>
  <c r="H853" i="6"/>
  <c r="D854" i="6"/>
  <c r="E854" i="6"/>
  <c r="F854" i="6"/>
  <c r="G854" i="6" s="1"/>
  <c r="H854" i="6"/>
  <c r="D855" i="6"/>
  <c r="E855" i="6"/>
  <c r="F855" i="6"/>
  <c r="G855" i="6" s="1"/>
  <c r="H855" i="6"/>
  <c r="D856" i="6"/>
  <c r="E856" i="6"/>
  <c r="F856" i="6"/>
  <c r="G856" i="6" s="1"/>
  <c r="H856" i="6"/>
  <c r="D857" i="6"/>
  <c r="E857" i="6"/>
  <c r="F857" i="6"/>
  <c r="G857" i="6" s="1"/>
  <c r="H857" i="6"/>
  <c r="D858" i="6"/>
  <c r="E858" i="6"/>
  <c r="F858" i="6"/>
  <c r="G858" i="6" s="1"/>
  <c r="H858" i="6"/>
  <c r="D859" i="6"/>
  <c r="E859" i="6"/>
  <c r="F859" i="6"/>
  <c r="G859" i="6" s="1"/>
  <c r="H859" i="6"/>
  <c r="D860" i="6"/>
  <c r="E860" i="6"/>
  <c r="F860" i="6"/>
  <c r="G860" i="6" s="1"/>
  <c r="H860" i="6"/>
  <c r="D861" i="6"/>
  <c r="E861" i="6"/>
  <c r="F861" i="6"/>
  <c r="G861" i="6" s="1"/>
  <c r="H861" i="6"/>
  <c r="D862" i="6"/>
  <c r="E862" i="6"/>
  <c r="F862" i="6"/>
  <c r="G862" i="6"/>
  <c r="H862" i="6"/>
  <c r="D863" i="6"/>
  <c r="E863" i="6"/>
  <c r="F863" i="6"/>
  <c r="G863" i="6"/>
  <c r="H863" i="6"/>
  <c r="D864" i="6"/>
  <c r="E864" i="6"/>
  <c r="F864" i="6"/>
  <c r="G864" i="6" s="1"/>
  <c r="H864" i="6"/>
  <c r="D865" i="6"/>
  <c r="E865" i="6"/>
  <c r="F865" i="6"/>
  <c r="G865" i="6" s="1"/>
  <c r="H865" i="6"/>
  <c r="D866" i="6"/>
  <c r="E866" i="6"/>
  <c r="F866" i="6"/>
  <c r="G866" i="6" s="1"/>
  <c r="H866" i="6"/>
  <c r="D867" i="6"/>
  <c r="E867" i="6"/>
  <c r="F867" i="6"/>
  <c r="G867" i="6" s="1"/>
  <c r="H867" i="6"/>
  <c r="D868" i="6"/>
  <c r="E868" i="6"/>
  <c r="F868" i="6"/>
  <c r="G868" i="6"/>
  <c r="H868" i="6"/>
  <c r="D869" i="6"/>
  <c r="E869" i="6"/>
  <c r="F869" i="6"/>
  <c r="G869" i="6" s="1"/>
  <c r="H869" i="6"/>
  <c r="D870" i="6"/>
  <c r="E870" i="6"/>
  <c r="F870" i="6"/>
  <c r="G870" i="6" s="1"/>
  <c r="H870" i="6"/>
  <c r="D871" i="6"/>
  <c r="E871" i="6"/>
  <c r="F871" i="6"/>
  <c r="G871" i="6" s="1"/>
  <c r="H871" i="6"/>
  <c r="D872" i="6"/>
  <c r="E872" i="6"/>
  <c r="F872" i="6"/>
  <c r="G872" i="6" s="1"/>
  <c r="H872" i="6"/>
  <c r="D873" i="6"/>
  <c r="E873" i="6"/>
  <c r="F873" i="6"/>
  <c r="G873" i="6" s="1"/>
  <c r="H873" i="6"/>
  <c r="D874" i="6"/>
  <c r="E874" i="6"/>
  <c r="F874" i="6"/>
  <c r="G874" i="6"/>
  <c r="H874" i="6"/>
  <c r="D875" i="6"/>
  <c r="E875" i="6"/>
  <c r="F875" i="6"/>
  <c r="G875" i="6" s="1"/>
  <c r="H875" i="6"/>
  <c r="D876" i="6"/>
  <c r="E876" i="6"/>
  <c r="F876" i="6"/>
  <c r="G876" i="6" s="1"/>
  <c r="H876" i="6"/>
  <c r="D877" i="6"/>
  <c r="E877" i="6"/>
  <c r="F877" i="6"/>
  <c r="G877" i="6" s="1"/>
  <c r="H877" i="6"/>
  <c r="D878" i="6"/>
  <c r="E878" i="6"/>
  <c r="F878" i="6"/>
  <c r="G878" i="6" s="1"/>
  <c r="H878" i="6"/>
  <c r="D879" i="6"/>
  <c r="E879" i="6"/>
  <c r="F879" i="6"/>
  <c r="G879" i="6"/>
  <c r="H879" i="6"/>
  <c r="D880" i="6"/>
  <c r="E880" i="6"/>
  <c r="F880" i="6"/>
  <c r="G880" i="6" s="1"/>
  <c r="H880" i="6"/>
  <c r="D881" i="6"/>
  <c r="E881" i="6"/>
  <c r="F881" i="6"/>
  <c r="G881" i="6" s="1"/>
  <c r="H881" i="6"/>
  <c r="D882" i="6"/>
  <c r="E882" i="6"/>
  <c r="F882" i="6"/>
  <c r="G882" i="6" s="1"/>
  <c r="H882" i="6"/>
  <c r="D883" i="6"/>
  <c r="E883" i="6"/>
  <c r="F883" i="6"/>
  <c r="G883" i="6"/>
  <c r="H883" i="6"/>
  <c r="D884" i="6"/>
  <c r="E884" i="6"/>
  <c r="F884" i="6"/>
  <c r="G884" i="6" s="1"/>
  <c r="H884" i="6"/>
  <c r="D885" i="6"/>
  <c r="E885" i="6"/>
  <c r="F885" i="6"/>
  <c r="G885" i="6" s="1"/>
  <c r="H885" i="6"/>
  <c r="D886" i="6"/>
  <c r="E886" i="6"/>
  <c r="F886" i="6"/>
  <c r="G886" i="6" s="1"/>
  <c r="H886" i="6"/>
  <c r="D887" i="6"/>
  <c r="E887" i="6"/>
  <c r="F887" i="6"/>
  <c r="G887" i="6" s="1"/>
  <c r="H887" i="6"/>
  <c r="D888" i="6"/>
  <c r="E888" i="6"/>
  <c r="F888" i="6"/>
  <c r="G888" i="6" s="1"/>
  <c r="H888" i="6"/>
  <c r="D889" i="6"/>
  <c r="E889" i="6"/>
  <c r="F889" i="6"/>
  <c r="G889" i="6" s="1"/>
  <c r="H889" i="6"/>
  <c r="D890" i="6"/>
  <c r="E890" i="6"/>
  <c r="F890" i="6"/>
  <c r="G890" i="6"/>
  <c r="H890" i="6"/>
  <c r="D891" i="6"/>
  <c r="E891" i="6"/>
  <c r="F891" i="6"/>
  <c r="G891" i="6" s="1"/>
  <c r="H891" i="6"/>
  <c r="D892" i="6"/>
  <c r="E892" i="6"/>
  <c r="F892" i="6"/>
  <c r="G892" i="6" s="1"/>
  <c r="H892" i="6"/>
  <c r="D893" i="6"/>
  <c r="E893" i="6"/>
  <c r="F893" i="6"/>
  <c r="G893" i="6" s="1"/>
  <c r="H893" i="6"/>
  <c r="D894" i="6"/>
  <c r="E894" i="6"/>
  <c r="F894" i="6"/>
  <c r="G894" i="6"/>
  <c r="H894" i="6"/>
  <c r="D895" i="6"/>
  <c r="E895" i="6"/>
  <c r="F895" i="6"/>
  <c r="G895" i="6"/>
  <c r="H895" i="6"/>
  <c r="D896" i="6"/>
  <c r="E896" i="6"/>
  <c r="F896" i="6"/>
  <c r="G896" i="6" s="1"/>
  <c r="H896" i="6"/>
  <c r="D897" i="6"/>
  <c r="E897" i="6"/>
  <c r="F897" i="6"/>
  <c r="G897" i="6" s="1"/>
  <c r="H897" i="6"/>
  <c r="D898" i="6"/>
  <c r="E898" i="6"/>
  <c r="F898" i="6"/>
  <c r="G898" i="6" s="1"/>
  <c r="H898" i="6"/>
  <c r="D899" i="6"/>
  <c r="E899" i="6"/>
  <c r="F899" i="6"/>
  <c r="G899" i="6" s="1"/>
  <c r="H899" i="6"/>
  <c r="D900" i="6"/>
  <c r="E900" i="6"/>
  <c r="F900" i="6"/>
  <c r="G900" i="6" s="1"/>
  <c r="H900" i="6"/>
  <c r="D901" i="6"/>
  <c r="E901" i="6"/>
  <c r="F901" i="6"/>
  <c r="G901" i="6" s="1"/>
  <c r="H901" i="6"/>
  <c r="D902" i="6"/>
  <c r="E902" i="6"/>
  <c r="F902" i="6"/>
  <c r="G902" i="6" s="1"/>
  <c r="H902" i="6"/>
  <c r="D903" i="6"/>
  <c r="E903" i="6"/>
  <c r="F903" i="6"/>
  <c r="G903" i="6" s="1"/>
  <c r="H903" i="6"/>
  <c r="D904" i="6"/>
  <c r="E904" i="6"/>
  <c r="F904" i="6"/>
  <c r="G904" i="6"/>
  <c r="H904" i="6"/>
  <c r="D905" i="6"/>
  <c r="E905" i="6"/>
  <c r="F905" i="6"/>
  <c r="G905" i="6" s="1"/>
  <c r="H905" i="6"/>
  <c r="D906" i="6"/>
  <c r="E906" i="6"/>
  <c r="F906" i="6"/>
  <c r="G906" i="6"/>
  <c r="H906" i="6"/>
  <c r="D907" i="6"/>
  <c r="E907" i="6"/>
  <c r="F907" i="6"/>
  <c r="G907" i="6" s="1"/>
  <c r="H907" i="6"/>
  <c r="D908" i="6"/>
  <c r="E908" i="6"/>
  <c r="F908" i="6"/>
  <c r="G908" i="6" s="1"/>
  <c r="H908" i="6"/>
  <c r="D909" i="6"/>
  <c r="E909" i="6"/>
  <c r="F909" i="6"/>
  <c r="G909" i="6" s="1"/>
  <c r="H909" i="6"/>
  <c r="D910" i="6"/>
  <c r="E910" i="6"/>
  <c r="F910" i="6"/>
  <c r="G910" i="6" s="1"/>
  <c r="H910" i="6"/>
  <c r="D911" i="6"/>
  <c r="E911" i="6"/>
  <c r="F911" i="6"/>
  <c r="G911" i="6"/>
  <c r="H911" i="6"/>
  <c r="D912" i="6"/>
  <c r="E912" i="6"/>
  <c r="F912" i="6"/>
  <c r="G912" i="6" s="1"/>
  <c r="H912" i="6"/>
  <c r="D913" i="6"/>
  <c r="E913" i="6"/>
  <c r="F913" i="6"/>
  <c r="G913" i="6" s="1"/>
  <c r="H913" i="6"/>
  <c r="D914" i="6"/>
  <c r="E914" i="6"/>
  <c r="F914" i="6"/>
  <c r="G914" i="6" s="1"/>
  <c r="H914" i="6"/>
  <c r="D915" i="6"/>
  <c r="E915" i="6"/>
  <c r="F915" i="6"/>
  <c r="G915" i="6" s="1"/>
  <c r="H915" i="6"/>
  <c r="D916" i="6"/>
  <c r="E916" i="6"/>
  <c r="F916" i="6"/>
  <c r="G916" i="6"/>
  <c r="H916" i="6"/>
  <c r="D917" i="6"/>
  <c r="E917" i="6"/>
  <c r="F917" i="6"/>
  <c r="G917" i="6" s="1"/>
  <c r="H917" i="6"/>
  <c r="D918" i="6"/>
  <c r="E918" i="6"/>
  <c r="F918" i="6"/>
  <c r="G918" i="6" s="1"/>
  <c r="H918" i="6"/>
  <c r="D919" i="6"/>
  <c r="E919" i="6"/>
  <c r="F919" i="6"/>
  <c r="G919" i="6" s="1"/>
  <c r="H919" i="6"/>
  <c r="D920" i="6"/>
  <c r="E920" i="6"/>
  <c r="F920" i="6"/>
  <c r="G920" i="6" s="1"/>
  <c r="H920" i="6"/>
  <c r="D921" i="6"/>
  <c r="E921" i="6"/>
  <c r="F921" i="6"/>
  <c r="G921" i="6" s="1"/>
  <c r="H921" i="6"/>
  <c r="D922" i="6"/>
  <c r="E922" i="6"/>
  <c r="F922" i="6"/>
  <c r="G922" i="6"/>
  <c r="H922" i="6"/>
  <c r="D923" i="6"/>
  <c r="E923" i="6"/>
  <c r="F923" i="6"/>
  <c r="G923" i="6" s="1"/>
  <c r="H923" i="6"/>
  <c r="D924" i="6"/>
  <c r="E924" i="6"/>
  <c r="F924" i="6"/>
  <c r="G924" i="6" s="1"/>
  <c r="H924" i="6"/>
  <c r="D925" i="6"/>
  <c r="E925" i="6"/>
  <c r="F925" i="6"/>
  <c r="G925" i="6" s="1"/>
  <c r="H925" i="6"/>
  <c r="D926" i="6"/>
  <c r="E926" i="6"/>
  <c r="F926" i="6"/>
  <c r="G926" i="6"/>
  <c r="H926" i="6"/>
  <c r="D927" i="6"/>
  <c r="E927" i="6"/>
  <c r="F927" i="6"/>
  <c r="G927" i="6" s="1"/>
  <c r="H927" i="6"/>
  <c r="D928" i="6"/>
  <c r="E928" i="6"/>
  <c r="F928" i="6"/>
  <c r="G928" i="6" s="1"/>
  <c r="H928" i="6"/>
  <c r="D929" i="6"/>
  <c r="E929" i="6"/>
  <c r="F929" i="6"/>
  <c r="G929" i="6" s="1"/>
  <c r="H929" i="6"/>
  <c r="D930" i="6"/>
  <c r="E930" i="6"/>
  <c r="F930" i="6"/>
  <c r="G930" i="6" s="1"/>
  <c r="H930" i="6"/>
  <c r="D931" i="6"/>
  <c r="E931" i="6"/>
  <c r="F931" i="6"/>
  <c r="G931" i="6" s="1"/>
  <c r="H931" i="6"/>
  <c r="D932" i="6"/>
  <c r="E932" i="6"/>
  <c r="F932" i="6"/>
  <c r="G932" i="6"/>
  <c r="H932" i="6"/>
  <c r="D933" i="6"/>
  <c r="E933" i="6"/>
  <c r="F933" i="6"/>
  <c r="G933" i="6" s="1"/>
  <c r="H933" i="6"/>
  <c r="D934" i="6"/>
  <c r="E934" i="6"/>
  <c r="F934" i="6"/>
  <c r="G934" i="6" s="1"/>
  <c r="H934" i="6"/>
  <c r="D935" i="6"/>
  <c r="E935" i="6"/>
  <c r="F935" i="6"/>
  <c r="G935" i="6" s="1"/>
  <c r="H935" i="6"/>
  <c r="D936" i="6"/>
  <c r="E936" i="6"/>
  <c r="F936" i="6"/>
  <c r="G936" i="6"/>
  <c r="H936" i="6"/>
  <c r="D937" i="6"/>
  <c r="E937" i="6"/>
  <c r="F937" i="6"/>
  <c r="G937" i="6" s="1"/>
  <c r="H937" i="6"/>
  <c r="D938" i="6"/>
  <c r="E938" i="6"/>
  <c r="F938" i="6"/>
  <c r="G938" i="6"/>
  <c r="H938" i="6"/>
  <c r="D939" i="6"/>
  <c r="E939" i="6"/>
  <c r="F939" i="6"/>
  <c r="G939" i="6" s="1"/>
  <c r="H939" i="6"/>
  <c r="D940" i="6"/>
  <c r="E940" i="6"/>
  <c r="F940" i="6"/>
  <c r="G940" i="6" s="1"/>
  <c r="H940" i="6"/>
  <c r="D941" i="6"/>
  <c r="E941" i="6"/>
  <c r="F941" i="6"/>
  <c r="G941" i="6" s="1"/>
  <c r="H941" i="6"/>
  <c r="D942" i="6"/>
  <c r="E942" i="6"/>
  <c r="F942" i="6"/>
  <c r="G942" i="6" s="1"/>
  <c r="H942" i="6"/>
  <c r="D943" i="6"/>
  <c r="E943" i="6"/>
  <c r="F943" i="6"/>
  <c r="G943" i="6" s="1"/>
  <c r="H943" i="6"/>
  <c r="D944" i="6"/>
  <c r="E944" i="6"/>
  <c r="F944" i="6"/>
  <c r="G944" i="6" s="1"/>
  <c r="H944" i="6"/>
  <c r="D945" i="6"/>
  <c r="E945" i="6"/>
  <c r="F945" i="6"/>
  <c r="G945" i="6" s="1"/>
  <c r="H945" i="6"/>
  <c r="D946" i="6"/>
  <c r="E946" i="6"/>
  <c r="F946" i="6"/>
  <c r="G946" i="6" s="1"/>
  <c r="H946" i="6"/>
  <c r="D947" i="6"/>
  <c r="E947" i="6"/>
  <c r="F947" i="6"/>
  <c r="G947" i="6"/>
  <c r="H947" i="6"/>
  <c r="D948" i="6"/>
  <c r="E948" i="6"/>
  <c r="F948" i="6"/>
  <c r="G948" i="6"/>
  <c r="H948" i="6"/>
  <c r="D949" i="6"/>
  <c r="E949" i="6"/>
  <c r="F949" i="6"/>
  <c r="G949" i="6" s="1"/>
  <c r="H949" i="6"/>
  <c r="D950" i="6"/>
  <c r="E950" i="6"/>
  <c r="F950" i="6"/>
  <c r="G950" i="6" s="1"/>
  <c r="H950" i="6"/>
  <c r="D951" i="6"/>
  <c r="E951" i="6"/>
  <c r="F951" i="6"/>
  <c r="G951" i="6" s="1"/>
  <c r="H951" i="6"/>
  <c r="D952" i="6"/>
  <c r="E952" i="6"/>
  <c r="F952" i="6"/>
  <c r="G952" i="6" s="1"/>
  <c r="H952" i="6"/>
  <c r="D953" i="6"/>
  <c r="E953" i="6"/>
  <c r="F953" i="6"/>
  <c r="G953" i="6" s="1"/>
  <c r="H953" i="6"/>
  <c r="D954" i="6"/>
  <c r="E954" i="6"/>
  <c r="F954" i="6"/>
  <c r="G954" i="6"/>
  <c r="H954" i="6"/>
  <c r="D955" i="6"/>
  <c r="E955" i="6"/>
  <c r="F955" i="6"/>
  <c r="G955" i="6" s="1"/>
  <c r="H955" i="6"/>
  <c r="D956" i="6"/>
  <c r="E956" i="6"/>
  <c r="F956" i="6"/>
  <c r="G956" i="6" s="1"/>
  <c r="H956" i="6"/>
  <c r="D957" i="6"/>
  <c r="E957" i="6"/>
  <c r="F957" i="6"/>
  <c r="G957" i="6" s="1"/>
  <c r="H957" i="6"/>
  <c r="D958" i="6"/>
  <c r="E958" i="6"/>
  <c r="F958" i="6"/>
  <c r="G958" i="6" s="1"/>
  <c r="H958" i="6"/>
  <c r="D959" i="6"/>
  <c r="E959" i="6"/>
  <c r="F959" i="6"/>
  <c r="G959" i="6"/>
  <c r="H959" i="6"/>
  <c r="D960" i="6"/>
  <c r="E960" i="6"/>
  <c r="F960" i="6"/>
  <c r="G960" i="6" s="1"/>
  <c r="H960" i="6"/>
  <c r="D961" i="6"/>
  <c r="E961" i="6"/>
  <c r="F961" i="6"/>
  <c r="G961" i="6" s="1"/>
  <c r="H961" i="6"/>
  <c r="D962" i="6"/>
  <c r="E962" i="6"/>
  <c r="F962" i="6"/>
  <c r="G962" i="6" s="1"/>
  <c r="H962" i="6"/>
  <c r="D963" i="6"/>
  <c r="E963" i="6"/>
  <c r="F963" i="6"/>
  <c r="G963" i="6" s="1"/>
  <c r="H963" i="6"/>
  <c r="D964" i="6"/>
  <c r="E964" i="6"/>
  <c r="F964" i="6"/>
  <c r="G964" i="6"/>
  <c r="H964" i="6"/>
  <c r="D965" i="6"/>
  <c r="E965" i="6"/>
  <c r="F965" i="6"/>
  <c r="G965" i="6" s="1"/>
  <c r="H965" i="6"/>
  <c r="D966" i="6"/>
  <c r="E966" i="6"/>
  <c r="F966" i="6"/>
  <c r="G966" i="6" s="1"/>
  <c r="H966" i="6"/>
  <c r="D967" i="6"/>
  <c r="E967" i="6"/>
  <c r="F967" i="6"/>
  <c r="G967" i="6" s="1"/>
  <c r="H967" i="6"/>
  <c r="D968" i="6"/>
  <c r="E968" i="6"/>
  <c r="F968" i="6"/>
  <c r="G968" i="6"/>
  <c r="H968" i="6"/>
  <c r="D969" i="6"/>
  <c r="E969" i="6"/>
  <c r="F969" i="6"/>
  <c r="G969" i="6" s="1"/>
  <c r="H969" i="6"/>
  <c r="D970" i="6"/>
  <c r="E970" i="6"/>
  <c r="F970" i="6"/>
  <c r="G970" i="6" s="1"/>
  <c r="H970" i="6"/>
  <c r="D971" i="6"/>
  <c r="E971" i="6"/>
  <c r="F971" i="6"/>
  <c r="G971" i="6" s="1"/>
  <c r="H971" i="6"/>
  <c r="D972" i="6"/>
  <c r="E972" i="6"/>
  <c r="F972" i="6"/>
  <c r="G972" i="6" s="1"/>
  <c r="H972" i="6"/>
  <c r="D973" i="6"/>
  <c r="E973" i="6"/>
  <c r="F973" i="6"/>
  <c r="G973" i="6" s="1"/>
  <c r="H973" i="6"/>
  <c r="D974" i="6"/>
  <c r="E974" i="6"/>
  <c r="F974" i="6"/>
  <c r="G974" i="6" s="1"/>
  <c r="H974" i="6"/>
  <c r="D975" i="6"/>
  <c r="E975" i="6"/>
  <c r="F975" i="6"/>
  <c r="G975" i="6"/>
  <c r="H975" i="6"/>
  <c r="D976" i="6"/>
  <c r="E976" i="6"/>
  <c r="F976" i="6"/>
  <c r="G976" i="6" s="1"/>
  <c r="H976" i="6"/>
  <c r="D977" i="6"/>
  <c r="E977" i="6"/>
  <c r="F977" i="6"/>
  <c r="G977" i="6" s="1"/>
  <c r="H977" i="6"/>
  <c r="D978" i="6"/>
  <c r="E978" i="6"/>
  <c r="F978" i="6"/>
  <c r="G978" i="6" s="1"/>
  <c r="H978" i="6"/>
  <c r="D979" i="6"/>
  <c r="E979" i="6"/>
  <c r="F979" i="6"/>
  <c r="G979" i="6"/>
  <c r="H979" i="6"/>
  <c r="D980" i="6"/>
  <c r="E980" i="6"/>
  <c r="F980" i="6"/>
  <c r="G980" i="6"/>
  <c r="H980" i="6"/>
  <c r="D981" i="6"/>
  <c r="E981" i="6"/>
  <c r="F981" i="6"/>
  <c r="G981" i="6" s="1"/>
  <c r="H981" i="6"/>
  <c r="D982" i="6"/>
  <c r="E982" i="6"/>
  <c r="F982" i="6"/>
  <c r="G982" i="6" s="1"/>
  <c r="H982" i="6"/>
  <c r="D983" i="6"/>
  <c r="E983" i="6"/>
  <c r="F983" i="6"/>
  <c r="G983" i="6" s="1"/>
  <c r="H983" i="6"/>
  <c r="D984" i="6"/>
  <c r="E984" i="6"/>
  <c r="F984" i="6"/>
  <c r="G984" i="6" s="1"/>
  <c r="H984" i="6"/>
  <c r="D985" i="6"/>
  <c r="E985" i="6"/>
  <c r="F985" i="6"/>
  <c r="G985" i="6" s="1"/>
  <c r="H985" i="6"/>
  <c r="D986" i="6"/>
  <c r="E986" i="6"/>
  <c r="F986" i="6"/>
  <c r="G986" i="6" s="1"/>
  <c r="H986" i="6"/>
  <c r="D987" i="6"/>
  <c r="E987" i="6"/>
  <c r="F987" i="6"/>
  <c r="G987" i="6" s="1"/>
  <c r="H987" i="6"/>
  <c r="D988" i="6"/>
  <c r="E988" i="6"/>
  <c r="F988" i="6"/>
  <c r="G988" i="6" s="1"/>
  <c r="H988" i="6"/>
  <c r="D989" i="6"/>
  <c r="E989" i="6"/>
  <c r="F989" i="6"/>
  <c r="G989" i="6" s="1"/>
  <c r="H989" i="6"/>
  <c r="D990" i="6"/>
  <c r="E990" i="6"/>
  <c r="F990" i="6"/>
  <c r="G990" i="6"/>
  <c r="H990" i="6"/>
  <c r="D991" i="6"/>
  <c r="E991" i="6"/>
  <c r="F991" i="6"/>
  <c r="G991" i="6"/>
  <c r="H991" i="6"/>
  <c r="D992" i="6"/>
  <c r="E992" i="6"/>
  <c r="F992" i="6"/>
  <c r="G992" i="6" s="1"/>
  <c r="H992" i="6"/>
  <c r="D993" i="6"/>
  <c r="E993" i="6"/>
  <c r="F993" i="6"/>
  <c r="G993" i="6" s="1"/>
  <c r="H993" i="6"/>
  <c r="D994" i="6"/>
  <c r="E994" i="6"/>
  <c r="F994" i="6"/>
  <c r="G994" i="6" s="1"/>
  <c r="H994" i="6"/>
  <c r="D995" i="6"/>
  <c r="E995" i="6"/>
  <c r="F995" i="6"/>
  <c r="G995" i="6" s="1"/>
  <c r="H995" i="6"/>
  <c r="D996" i="6"/>
  <c r="E996" i="6"/>
  <c r="F996" i="6"/>
  <c r="G996" i="6"/>
  <c r="H996" i="6"/>
  <c r="D997" i="6"/>
  <c r="E997" i="6"/>
  <c r="F997" i="6"/>
  <c r="G997" i="6" s="1"/>
  <c r="H997" i="6"/>
  <c r="D998" i="6"/>
  <c r="E998" i="6"/>
  <c r="F998" i="6"/>
  <c r="G998" i="6" s="1"/>
  <c r="H998" i="6"/>
  <c r="D999" i="6"/>
  <c r="E999" i="6"/>
  <c r="F999" i="6"/>
  <c r="G999" i="6" s="1"/>
  <c r="H999" i="6"/>
  <c r="D1000" i="6"/>
  <c r="E1000" i="6"/>
  <c r="F1000" i="6"/>
  <c r="G1000" i="6" s="1"/>
  <c r="H1000" i="6"/>
  <c r="D1001" i="6"/>
  <c r="E1001" i="6"/>
  <c r="F1001" i="6"/>
  <c r="G1001" i="6" s="1"/>
  <c r="H1001" i="6"/>
  <c r="B32" i="9" l="1"/>
  <c r="C21" i="9"/>
  <c r="D42" i="9"/>
  <c r="D5" i="8"/>
  <c r="B2" i="8"/>
  <c r="C3" i="9"/>
  <c r="C2" i="9"/>
  <c r="D3" i="9"/>
  <c r="B5" i="9"/>
  <c r="C6" i="9"/>
  <c r="D7" i="9"/>
  <c r="B9" i="9"/>
  <c r="C10" i="9"/>
  <c r="D11" i="9"/>
  <c r="B13" i="9"/>
  <c r="C14" i="9"/>
  <c r="D15" i="9"/>
  <c r="B17" i="9"/>
  <c r="C18" i="9"/>
  <c r="D19" i="9"/>
  <c r="B21" i="9"/>
  <c r="C22" i="9"/>
  <c r="D23" i="9"/>
  <c r="B25" i="9"/>
  <c r="C26" i="9"/>
  <c r="D27" i="9"/>
  <c r="B29" i="9"/>
  <c r="C30" i="9"/>
  <c r="D31" i="9"/>
  <c r="B33" i="9"/>
  <c r="C34" i="9"/>
  <c r="D35" i="9"/>
  <c r="B37" i="9"/>
  <c r="C38" i="9"/>
  <c r="D39" i="9"/>
  <c r="B41" i="9"/>
  <c r="C42" i="9"/>
  <c r="D43" i="9"/>
  <c r="B45" i="9"/>
  <c r="C46" i="9"/>
  <c r="D2" i="9"/>
  <c r="B4" i="9"/>
  <c r="C5" i="9"/>
  <c r="D6" i="9"/>
  <c r="B8" i="9"/>
  <c r="C9" i="9"/>
  <c r="D10" i="9"/>
  <c r="B12" i="9"/>
  <c r="C13" i="9"/>
  <c r="D14" i="9"/>
  <c r="B16" i="9"/>
  <c r="C17" i="9"/>
  <c r="B3" i="9"/>
  <c r="C4" i="9"/>
  <c r="D5" i="9"/>
  <c r="B7" i="9"/>
  <c r="C8" i="9"/>
  <c r="D9" i="9"/>
  <c r="B11" i="9"/>
  <c r="C12" i="9"/>
  <c r="D13" i="9"/>
  <c r="B15" i="9"/>
  <c r="C16" i="9"/>
  <c r="D17" i="9"/>
  <c r="B19" i="9"/>
  <c r="C20" i="9"/>
  <c r="D21" i="9"/>
  <c r="B23" i="9"/>
  <c r="C24" i="9"/>
  <c r="D25" i="9"/>
  <c r="B27" i="9"/>
  <c r="C28" i="9"/>
  <c r="D29" i="9"/>
  <c r="B31" i="9"/>
  <c r="C32" i="9"/>
  <c r="D33" i="9"/>
  <c r="B35" i="9"/>
  <c r="C36" i="9"/>
  <c r="D37" i="9"/>
  <c r="B39" i="9"/>
  <c r="C40" i="9"/>
  <c r="D41" i="9"/>
  <c r="B43" i="9"/>
  <c r="C44" i="9"/>
  <c r="D45" i="9"/>
  <c r="B47" i="9"/>
  <c r="C48" i="9"/>
  <c r="D49" i="9"/>
  <c r="D4" i="9"/>
  <c r="B10" i="9"/>
  <c r="C15" i="9"/>
  <c r="C19" i="9"/>
  <c r="B22" i="9"/>
  <c r="D24" i="9"/>
  <c r="C27" i="9"/>
  <c r="B30" i="9"/>
  <c r="D32" i="9"/>
  <c r="C35" i="9"/>
  <c r="B38" i="9"/>
  <c r="D40" i="9"/>
  <c r="C43" i="9"/>
  <c r="B46" i="9"/>
  <c r="B48" i="9"/>
  <c r="B6" i="9"/>
  <c r="C11" i="9"/>
  <c r="D16" i="9"/>
  <c r="B20" i="9"/>
  <c r="D22" i="9"/>
  <c r="C25" i="9"/>
  <c r="B28" i="9"/>
  <c r="D30" i="9"/>
  <c r="C33" i="9"/>
  <c r="B36" i="9"/>
  <c r="D38" i="9"/>
  <c r="C41" i="9"/>
  <c r="B44" i="9"/>
  <c r="D46" i="9"/>
  <c r="D48" i="9"/>
  <c r="B2" i="9"/>
  <c r="C7" i="9"/>
  <c r="D12" i="9"/>
  <c r="B18" i="9"/>
  <c r="D20" i="9"/>
  <c r="C23" i="9"/>
  <c r="B26" i="9"/>
  <c r="D28" i="9"/>
  <c r="C31" i="9"/>
  <c r="B34" i="9"/>
  <c r="D36" i="9"/>
  <c r="C39" i="9"/>
  <c r="B42" i="9"/>
  <c r="D44" i="9"/>
  <c r="C47" i="9"/>
  <c r="B49" i="9"/>
  <c r="C49" i="9"/>
  <c r="B40" i="9"/>
  <c r="C29" i="9"/>
  <c r="D18" i="9"/>
  <c r="F17" i="1"/>
  <c r="E5" i="8"/>
  <c r="D6" i="8"/>
  <c r="B5" i="8"/>
  <c r="F5" i="8"/>
  <c r="E6" i="8"/>
  <c r="C5" i="8"/>
  <c r="B6" i="8"/>
  <c r="F6" i="8"/>
  <c r="G2" i="6"/>
  <c r="C6" i="8"/>
  <c r="D47" i="9"/>
  <c r="C37" i="9"/>
  <c r="D26" i="9"/>
  <c r="B14" i="9"/>
  <c r="C45" i="9"/>
  <c r="D34" i="9"/>
  <c r="B24" i="9"/>
  <c r="D8" i="9"/>
  <c r="E25" i="1" l="1"/>
  <c r="B12" i="4"/>
  <c r="G17" i="1"/>
  <c r="C15" i="8"/>
  <c r="C18" i="8"/>
  <c r="C21" i="8"/>
  <c r="C24" i="8"/>
  <c r="B13" i="8"/>
  <c r="B16" i="8"/>
  <c r="B19" i="8"/>
  <c r="B22" i="8"/>
  <c r="C13" i="8"/>
  <c r="B14" i="8"/>
  <c r="C16" i="8"/>
  <c r="B17" i="8"/>
  <c r="C19" i="8"/>
  <c r="B20" i="8"/>
  <c r="C22" i="8"/>
  <c r="B23" i="8"/>
  <c r="C17" i="8"/>
  <c r="B24" i="8"/>
  <c r="C14" i="8"/>
  <c r="B21" i="8"/>
  <c r="B18" i="8"/>
  <c r="C23" i="8"/>
  <c r="C20" i="8"/>
  <c r="B15" i="8"/>
  <c r="B13" i="4"/>
  <c r="D25" i="1"/>
  <c r="B8" i="4"/>
  <c r="D27" i="1"/>
  <c r="C25" i="1"/>
  <c r="B14" i="4"/>
  <c r="C27" i="1"/>
  <c r="B9" i="4"/>
  <c r="B7" i="4"/>
  <c r="H17" i="1" l="1"/>
  <c r="B10" i="4"/>
  <c r="B19" i="1" s="1"/>
  <c r="C25" i="8"/>
  <c r="B25" i="8"/>
  <c r="B15" i="4"/>
  <c r="B18" i="1" s="1"/>
  <c r="B20" i="1" l="1"/>
  <c r="C29" i="1" l="1"/>
  <c r="C26" i="1"/>
  <c r="C28" i="1" l="1"/>
  <c r="C32" i="1"/>
  <c r="E27" i="1"/>
  <c r="C19" i="1"/>
  <c r="C9" i="8" l="1"/>
  <c r="F25" i="1"/>
  <c r="C18" i="1"/>
  <c r="C20" i="1" s="1"/>
  <c r="C31" i="1"/>
  <c r="D13" i="8" l="1"/>
  <c r="E13" i="8" s="1"/>
  <c r="D17" i="8"/>
  <c r="D21" i="8"/>
  <c r="D16" i="8"/>
  <c r="E16" i="8" s="1"/>
  <c r="D14" i="8"/>
  <c r="D18" i="8"/>
  <c r="D22" i="8"/>
  <c r="D24" i="8"/>
  <c r="E24" i="8" s="1"/>
  <c r="D15" i="8"/>
  <c r="E15" i="8" s="1"/>
  <c r="D19" i="8"/>
  <c r="D23" i="8"/>
  <c r="D20" i="8"/>
  <c r="E20" i="8" s="1"/>
  <c r="E14" i="8"/>
  <c r="E17" i="8"/>
  <c r="E23" i="8"/>
  <c r="E18" i="8"/>
  <c r="E21" i="8"/>
  <c r="E22" i="8"/>
  <c r="E19" i="8"/>
  <c r="C33" i="1"/>
  <c r="C35" i="1" s="1"/>
  <c r="C36" i="1" s="1"/>
  <c r="D26" i="1"/>
  <c r="D29" i="1"/>
  <c r="F21" i="8" l="1"/>
  <c r="F18" i="8"/>
  <c r="E25" i="8"/>
  <c r="F15" i="8"/>
  <c r="D28" i="1"/>
  <c r="D31" i="1" s="1"/>
  <c r="F27" i="1"/>
  <c r="D32" i="1"/>
  <c r="D19" i="1"/>
  <c r="F24" i="8"/>
  <c r="D33" i="1" l="1"/>
  <c r="D35" i="1" s="1"/>
  <c r="D36" i="1" s="1"/>
  <c r="G25" i="1"/>
  <c r="D18" i="1"/>
  <c r="D20" i="1" s="1"/>
  <c r="E26" i="1" l="1"/>
  <c r="E29" i="1"/>
  <c r="E28" i="1" l="1"/>
  <c r="G27" i="1"/>
  <c r="E32" i="1"/>
  <c r="E19" i="1"/>
  <c r="E31" i="1"/>
  <c r="E33" i="1" l="1"/>
  <c r="E35" i="1" s="1"/>
  <c r="E36" i="1" s="1"/>
  <c r="H25" i="1"/>
  <c r="E18" i="1"/>
  <c r="E20" i="1" l="1"/>
  <c r="F26" i="1" l="1"/>
  <c r="F29" i="1"/>
  <c r="F28" i="1" l="1"/>
  <c r="F18" i="1" s="1"/>
  <c r="F32" i="1"/>
  <c r="H27" i="1"/>
  <c r="F19" i="1"/>
  <c r="F31" i="1" l="1"/>
  <c r="F33" i="1" s="1"/>
  <c r="F20" i="1"/>
  <c r="F35" i="1" l="1"/>
  <c r="F36" i="1" s="1"/>
  <c r="G26" i="1"/>
  <c r="G29" i="1"/>
  <c r="G28" i="1" l="1"/>
  <c r="G18" i="1" s="1"/>
  <c r="G32" i="1"/>
  <c r="G19" i="1"/>
  <c r="G31" i="1" l="1"/>
  <c r="G33" i="1" s="1"/>
  <c r="G35" i="1" s="1"/>
  <c r="G36" i="1" s="1"/>
  <c r="G20" i="1"/>
  <c r="H26" i="1" l="1"/>
  <c r="H29" i="1"/>
  <c r="H28" i="1" l="1"/>
  <c r="H18" i="1" s="1"/>
  <c r="H32" i="1"/>
  <c r="H19" i="1"/>
  <c r="H34" i="1" l="1"/>
  <c r="H31" i="1"/>
  <c r="H33" i="1" s="1"/>
  <c r="H20" i="1"/>
  <c r="H35" i="1" l="1"/>
  <c r="H36" i="1" s="1"/>
</calcChain>
</file>

<file path=xl/comments1.xml><?xml version="1.0" encoding="utf-8"?>
<comments xmlns="http://schemas.openxmlformats.org/spreadsheetml/2006/main">
  <authors>
    <author>Peter Kretzman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Kretzman:</t>
        </r>
        <r>
          <rPr>
            <sz val="8"/>
            <color indexed="81"/>
            <rFont val="Tahoma"/>
            <family val="2"/>
          </rPr>
          <t xml:space="preserve">
Note: this tab will not contain usable data unless you've inserted the machine-specific data on the "Machine data" tab</t>
        </r>
      </text>
    </comment>
  </commentList>
</comments>
</file>

<file path=xl/sharedStrings.xml><?xml version="1.0" encoding="utf-8"?>
<sst xmlns="http://schemas.openxmlformats.org/spreadsheetml/2006/main" count="504" uniqueCount="175">
  <si>
    <t>Another technique is the use of the undocumented DATEDIF function.  See http://www.meadinkent.co.uk/xl_birthday.htm</t>
  </si>
  <si>
    <t xml:space="preserve">There is a place to input the inflation rate relating to purchasing new hardware.  It is initially set to zero; the assumption there is that we will continue </t>
  </si>
  <si>
    <t>None. No macros or special add-in functions are used.</t>
  </si>
  <si>
    <r>
      <t xml:space="preserve">Key decision you need to make up front: </t>
    </r>
    <r>
      <rPr>
        <b/>
        <sz val="10"/>
        <rFont val="Arial"/>
        <family val="2"/>
      </rPr>
      <t>what is your desired lifespan of a laptop and of a desktop?</t>
    </r>
  </si>
  <si>
    <t>This tool allows the IT team to estimate, roughly, the budget required for "refresh" PC and laptop purchases over the next 5 years</t>
  </si>
  <si>
    <t>It's intended to be used primarily as an estimating and forecast tool. Its forecasts can be overridden.  It does not include break/fix work directly.</t>
  </si>
  <si>
    <t>NOTE: If you have an actual data source, by machine, for age information, paste that</t>
  </si>
  <si>
    <t>BREAKDOWN OF CURRENT POPULATION AND AGING</t>
  </si>
  <si>
    <t>Paste this information directly into the "Machine data" tab (first three columns, highlighted in teal)</t>
  </si>
  <si>
    <r>
      <t xml:space="preserve">2) </t>
    </r>
    <r>
      <rPr>
        <b/>
        <sz val="10"/>
        <rFont val="Arial"/>
        <family val="2"/>
      </rPr>
      <t>Find out the age distribution of the current machines in use (laptops and desktops)</t>
    </r>
  </si>
  <si>
    <r>
      <t xml:space="preserve">3) If you are </t>
    </r>
    <r>
      <rPr>
        <b/>
        <i/>
        <sz val="10"/>
        <rFont val="Arial"/>
        <family val="2"/>
      </rPr>
      <t>not</t>
    </r>
    <r>
      <rPr>
        <sz val="10"/>
        <rFont val="Arial"/>
        <family val="2"/>
      </rPr>
      <t xml:space="preserve"> using a machine-by-machine roster, then enter the breakdown estimates manually into the "Starting Population" tab</t>
    </r>
  </si>
  <si>
    <t>Ideally, this breakdown comes from a roster such as that shown in "Machine data" tab, and is automatically calculated in the "Breakdown calculation" tab</t>
  </si>
  <si>
    <t>Acquisition cost per desktop</t>
  </si>
  <si>
    <t>Acquisition cost for desktop plus monitor</t>
  </si>
  <si>
    <t>Acquisition cost per laptop</t>
  </si>
  <si>
    <t>Laptop target life span, in years</t>
  </si>
  <si>
    <t>Desktop target life span, in years</t>
  </si>
  <si>
    <t>Desktops being converted to laptops</t>
  </si>
  <si>
    <t>Brand-new desktops needed</t>
  </si>
  <si>
    <t>Employee brand-new laptops needed</t>
  </si>
  <si>
    <t>You need to gather information on your costs, worker growth, etc.  See the assumption cells highlighted in teal on the "Summary of results" tab.</t>
  </si>
  <si>
    <t xml:space="preserve">       data into the Machine data tab, and the breakdown will be calculated for you here. </t>
  </si>
  <si>
    <t>Otherwise, hand-insert your rough estimates here (in the colored cells) for each category.</t>
  </si>
  <si>
    <t>Replacement desktops</t>
  </si>
  <si>
    <t>Replacement laptops</t>
  </si>
  <si>
    <t>Total cost, including brand-new equipment</t>
  </si>
  <si>
    <t>Cost for new (i.e., not replacement) machines</t>
  </si>
  <si>
    <t>Months of age</t>
  </si>
  <si>
    <t>Notes</t>
  </si>
  <si>
    <t>Months old</t>
  </si>
  <si>
    <t>Laptop units</t>
  </si>
  <si>
    <t>Desktop units</t>
  </si>
  <si>
    <t>Total units</t>
  </si>
  <si>
    <t>Note: the following calculations are approximations, not precise, due to the ongoing partial replacement of existing desktops with laptops</t>
  </si>
  <si>
    <t>Laptops reaching threshold age in third year</t>
  </si>
  <si>
    <t>Laptops reaching threshold age in second year</t>
  </si>
  <si>
    <t>Laptops reaching threshold age in base year</t>
  </si>
  <si>
    <t>Desktops reaching threshold age in third year</t>
  </si>
  <si>
    <t>Desktops reaching threshold age in second year</t>
  </si>
  <si>
    <t>Desktops reaching threshold age in base year</t>
  </si>
  <si>
    <t>Total threshold laptops at start</t>
  </si>
  <si>
    <t>Total threshold desktops at start</t>
  </si>
  <si>
    <t>Year where unit lifespan is reached</t>
  </si>
  <si>
    <t>Date of end of lifespan</t>
  </si>
  <si>
    <t>Upgrade month if current year</t>
  </si>
  <si>
    <t>Current laptops reaching threshold age</t>
  </si>
  <si>
    <t>Current desktops reaching threshold age</t>
  </si>
  <si>
    <t>Creative Commons License</t>
  </si>
  <si>
    <t>This kind of license is also referred to as copyleft.</t>
  </si>
  <si>
    <t>Machine ID (serial number, asset tag, whatever); date put into service; and machine type (laptop or desktop)</t>
  </si>
  <si>
    <t>see http://www.meadinkent.co.uk/xlsumproduct.htm</t>
  </si>
  <si>
    <t>Model assumes that the laptop lifespan and desktop lifespans are in the range of 2.0 - 3.99 years. It makes most sense to choose 2 or 3 years (integer values)</t>
  </si>
  <si>
    <t>Maximum population currently handled by the model is 1000 machines.</t>
  </si>
  <si>
    <t>Starting population of desktops and laptops, broken down by age</t>
  </si>
  <si>
    <r>
      <t xml:space="preserve">If you </t>
    </r>
    <r>
      <rPr>
        <b/>
        <i/>
        <sz val="10"/>
        <rFont val="Arial"/>
        <family val="2"/>
      </rPr>
      <t>are</t>
    </r>
    <r>
      <rPr>
        <sz val="10"/>
        <rFont val="Arial"/>
        <family val="2"/>
      </rPr>
      <t xml:space="preserve"> using a machine-by-machine roster (recommended), you need three pieces of information for each machine:</t>
    </r>
  </si>
  <si>
    <t>to purchase hardware at the same price points, even as machines advance</t>
  </si>
  <si>
    <t>Avg. monthly total for brand-new (not replacement) equipment:</t>
  </si>
  <si>
    <t>Breakdown calculations from machine data</t>
  </si>
  <si>
    <t xml:space="preserve">Note: one advanced Excel technique used in this model is the SUMPRODUCT function. For an excellent tutorial on SUMPRODUCT, </t>
  </si>
  <si>
    <t>Assumptions</t>
  </si>
  <si>
    <t>Cost per laptop</t>
  </si>
  <si>
    <t>Worker starting base (employees + contractors)</t>
  </si>
  <si>
    <t>% laptop penetration</t>
  </si>
  <si>
    <t>Desktop population</t>
  </si>
  <si>
    <t>Laptop population</t>
  </si>
  <si>
    <t>Desktops needing refresh</t>
  </si>
  <si>
    <t>Laptops needing refresh</t>
  </si>
  <si>
    <t>Total workers, end of year</t>
  </si>
  <si>
    <t>Envisioned worker growth over previous year</t>
  </si>
  <si>
    <t>Annual inflation on hardware</t>
  </si>
  <si>
    <t>Laptop budget dollars needed</t>
  </si>
  <si>
    <t>Desktop budget dollars needed</t>
  </si>
  <si>
    <t>TOTAL BUDGET NEEDED</t>
  </si>
  <si>
    <t>Sales tax rate</t>
  </si>
  <si>
    <t>Sales tax</t>
  </si>
  <si>
    <t>Shipping</t>
  </si>
  <si>
    <t>Shipping cost per unit</t>
  </si>
  <si>
    <t>Starting year</t>
  </si>
  <si>
    <t>% laptop penetration growth per year</t>
  </si>
  <si>
    <t>Start</t>
  </si>
  <si>
    <t>Machine ID</t>
  </si>
  <si>
    <t>Date put into service</t>
  </si>
  <si>
    <t>Cost per brand-new desktop plus monitor</t>
  </si>
  <si>
    <t>Cost per replaced desktop</t>
  </si>
  <si>
    <t>Type</t>
  </si>
  <si>
    <t>Laptop</t>
  </si>
  <si>
    <t>Introduction</t>
  </si>
  <si>
    <t>Prerequisites</t>
  </si>
  <si>
    <t>Steps</t>
  </si>
  <si>
    <t>Maintenance</t>
  </si>
  <si>
    <t>Weaknesses/Still To Do</t>
  </si>
  <si>
    <t>Background and Assumptions</t>
  </si>
  <si>
    <t>Dollars spent per worker on desktop/laptops</t>
  </si>
  <si>
    <t>xyz001</t>
  </si>
  <si>
    <t>abc999</t>
  </si>
  <si>
    <t>Desktop</t>
  </si>
  <si>
    <t>abc111</t>
  </si>
  <si>
    <t>xyz002</t>
  </si>
  <si>
    <t>xyz003</t>
  </si>
  <si>
    <t>abc222</t>
  </si>
  <si>
    <t>xyz004</t>
  </si>
  <si>
    <t>xyz005</t>
  </si>
  <si>
    <t>xyz006</t>
  </si>
  <si>
    <t>abc777</t>
  </si>
  <si>
    <t>abc1665</t>
  </si>
  <si>
    <t>abc223</t>
  </si>
  <si>
    <t>xyz007</t>
  </si>
  <si>
    <t>xyz008</t>
  </si>
  <si>
    <t>xyz009</t>
  </si>
  <si>
    <t>abc2553</t>
  </si>
  <si>
    <t>abc3441</t>
  </si>
  <si>
    <t>abc224</t>
  </si>
  <si>
    <t>xyz010</t>
  </si>
  <si>
    <t>xyz011</t>
  </si>
  <si>
    <t>xyz012</t>
  </si>
  <si>
    <t>abc4329</t>
  </si>
  <si>
    <t>abc5217</t>
  </si>
  <si>
    <t>abc225</t>
  </si>
  <si>
    <t>xyz013</t>
  </si>
  <si>
    <t>xyz014</t>
  </si>
  <si>
    <t>xyz015</t>
  </si>
  <si>
    <t>abc6105</t>
  </si>
  <si>
    <t>abc6993</t>
  </si>
  <si>
    <t>abc226</t>
  </si>
  <si>
    <t>xyz016</t>
  </si>
  <si>
    <t>xyz017</t>
  </si>
  <si>
    <t>xyz018</t>
  </si>
  <si>
    <t>abc7881</t>
  </si>
  <si>
    <t>abc8769</t>
  </si>
  <si>
    <t>abc227</t>
  </si>
  <si>
    <t>xyz019</t>
  </si>
  <si>
    <t>xyz020</t>
  </si>
  <si>
    <t>xyz021</t>
  </si>
  <si>
    <t>abc9657</t>
  </si>
  <si>
    <t>abc10545</t>
  </si>
  <si>
    <t>abc228</t>
  </si>
  <si>
    <t>xyz022</t>
  </si>
  <si>
    <t>xyz023</t>
  </si>
  <si>
    <t>xyz024</t>
  </si>
  <si>
    <t>abc11433</t>
  </si>
  <si>
    <t>abc12321</t>
  </si>
  <si>
    <t>abc229</t>
  </si>
  <si>
    <t>xyz025</t>
  </si>
  <si>
    <t>xyz026</t>
  </si>
  <si>
    <t>xyz027</t>
  </si>
  <si>
    <t>abc13209</t>
  </si>
  <si>
    <t>abc14097</t>
  </si>
  <si>
    <t>abc230</t>
  </si>
  <si>
    <t>xyz028</t>
  </si>
  <si>
    <t>xyz029</t>
  </si>
  <si>
    <t>xyz030</t>
  </si>
  <si>
    <t>abc14985</t>
  </si>
  <si>
    <t>abc15873</t>
  </si>
  <si>
    <t>abc231</t>
  </si>
  <si>
    <t>xyz031</t>
  </si>
  <si>
    <t>xyz032</t>
  </si>
  <si>
    <t>xyz033</t>
  </si>
  <si>
    <t>abc16761</t>
  </si>
  <si>
    <t>abc17649</t>
  </si>
  <si>
    <t>abc232</t>
  </si>
  <si>
    <t>xyz034</t>
  </si>
  <si>
    <t>xyz035</t>
  </si>
  <si>
    <t>xyz036</t>
  </si>
  <si>
    <t>Month in base year</t>
  </si>
  <si>
    <t>Per qtr</t>
  </si>
  <si>
    <t>Monitor aging and refresh is not accounted for: i.e., replacements for monitors would need to be separately budgeted</t>
  </si>
  <si>
    <t>© Copyright 2008-2013 Peter Kretzman.</t>
  </si>
  <si>
    <t>Calculated results over the next six years</t>
  </si>
  <si>
    <t>1) Enter/confirm your assumptions at the top of the "Summary of results" tab. All green fields should be filled in manually.</t>
  </si>
  <si>
    <t>The model does not really work if there is negative employee population growth in the company</t>
  </si>
  <si>
    <t>No assumption is made in this model that there would be any salvage value (or disposal cost) of the replaced machines.</t>
  </si>
  <si>
    <t>The "Machine data" tab should be refreshed each time that you use the model, by pasting in data on your  current desktop/laptop population, as described above.</t>
  </si>
  <si>
    <t>No support for this model is implied.</t>
  </si>
  <si>
    <t xml:space="preserve">This spreadsheet is licensed under a Creative Commons Attribution 3.0 license. </t>
  </si>
  <si>
    <t>See http://creativecommons.org/licenses/by/3.0/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</si>
</sst>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m\-yy;@"/>
    <numFmt numFmtId="166" formatCode="_(&quot;$&quot;* #,##0_);_(&quot;$&quot;* \(#,##0\);_(&quot;$&quot;* &quot;-&quot;??_);_(@_)"/>
    <numFmt numFmtId="167" formatCode="_(* #,##0.0_);_(* \(#,##0.0\);_(* &quot;-&quot;??_);_(@_)"/>
    <numFmt numFmtId="168" formatCode="mmmm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 Unicode MS"/>
      <family val="2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u/>
      <sz val="9.9"/>
      <color indexed="12"/>
      <name val="Calibri"/>
      <family val="2"/>
    </font>
    <font>
      <b/>
      <sz val="11"/>
      <color indexed="8"/>
      <name val="Calibri"/>
      <family val="2"/>
    </font>
    <font>
      <sz val="11"/>
      <color indexed="56"/>
      <name val="Calibri"/>
      <family val="2"/>
    </font>
    <font>
      <sz val="10"/>
      <color indexed="8"/>
      <name val="Calibri"/>
      <family val="2"/>
    </font>
    <font>
      <b/>
      <sz val="11"/>
      <color indexed="56"/>
      <name val="Calibri"/>
      <family val="2"/>
    </font>
    <font>
      <b/>
      <sz val="11"/>
      <color indexed="17"/>
      <name val="Calibri"/>
      <family val="2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17"/>
      <name val="Calibri"/>
      <family val="2"/>
    </font>
    <font>
      <b/>
      <i/>
      <sz val="11"/>
      <color indexed="8"/>
      <name val="Calibri"/>
      <family val="2"/>
    </font>
    <font>
      <b/>
      <i/>
      <sz val="14"/>
      <color indexed="8"/>
      <name val="Calibri"/>
      <family val="2"/>
    </font>
    <font>
      <sz val="8"/>
      <name val="Verdana"/>
      <family val="2"/>
    </font>
    <font>
      <sz val="11"/>
      <color rgb="FF006100"/>
      <name val="Calibri"/>
      <family val="2"/>
      <scheme val="minor"/>
    </font>
    <font>
      <u/>
      <sz val="9.9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1" fillId="5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87">
    <xf numFmtId="0" fontId="0" fillId="0" borderId="0" xfId="0"/>
    <xf numFmtId="0" fontId="10" fillId="0" borderId="0" xfId="0" applyFont="1"/>
    <xf numFmtId="0" fontId="0" fillId="0" borderId="0" xfId="0" applyAlignment="1">
      <alignment horizontal="left" indent="1"/>
    </xf>
    <xf numFmtId="9" fontId="0" fillId="0" borderId="0" xfId="0" applyNumberFormat="1"/>
    <xf numFmtId="6" fontId="0" fillId="0" borderId="0" xfId="0" applyNumberFormat="1"/>
    <xf numFmtId="1" fontId="0" fillId="0" borderId="0" xfId="0" applyNumberFormat="1"/>
    <xf numFmtId="0" fontId="11" fillId="0" borderId="0" xfId="0" applyFont="1"/>
    <xf numFmtId="0" fontId="21" fillId="5" borderId="0" xfId="3"/>
    <xf numFmtId="9" fontId="21" fillId="5" borderId="0" xfId="3" applyNumberFormat="1"/>
    <xf numFmtId="0" fontId="11" fillId="0" borderId="1" xfId="0" applyFont="1" applyBorder="1"/>
    <xf numFmtId="0" fontId="0" fillId="0" borderId="1" xfId="0" applyBorder="1"/>
    <xf numFmtId="0" fontId="11" fillId="0" borderId="0" xfId="0" applyFont="1" applyFill="1" applyBorder="1"/>
    <xf numFmtId="0" fontId="2" fillId="3" borderId="0" xfId="5" applyFont="1" applyFill="1"/>
    <xf numFmtId="0" fontId="1" fillId="3" borderId="0" xfId="5" applyFill="1"/>
    <xf numFmtId="0" fontId="1" fillId="0" borderId="0" xfId="5" applyAlignment="1">
      <alignment horizontal="left" indent="1"/>
    </xf>
    <xf numFmtId="0" fontId="1" fillId="0" borderId="0" xfId="5"/>
    <xf numFmtId="0" fontId="1" fillId="0" borderId="0" xfId="5" applyFont="1" applyAlignment="1">
      <alignment horizontal="left" indent="1"/>
    </xf>
    <xf numFmtId="0" fontId="12" fillId="0" borderId="0" xfId="0" applyFont="1"/>
    <xf numFmtId="0" fontId="13" fillId="0" borderId="2" xfId="0" applyFont="1" applyFill="1" applyBorder="1"/>
    <xf numFmtId="0" fontId="13" fillId="0" borderId="2" xfId="0" applyFont="1" applyFill="1" applyBorder="1" applyAlignment="1">
      <alignment horizontal="right" wrapText="1"/>
    </xf>
    <xf numFmtId="0" fontId="1" fillId="0" borderId="0" xfId="5" applyFont="1" applyAlignment="1">
      <alignment horizontal="left" indent="3"/>
    </xf>
    <xf numFmtId="14" fontId="21" fillId="5" borderId="0" xfId="3" applyNumberFormat="1"/>
    <xf numFmtId="0" fontId="14" fillId="5" borderId="2" xfId="3" applyFont="1" applyBorder="1"/>
    <xf numFmtId="0" fontId="14" fillId="5" borderId="2" xfId="3" applyFont="1" applyBorder="1" applyAlignment="1">
      <alignment horizontal="right" wrapText="1"/>
    </xf>
    <xf numFmtId="165" fontId="0" fillId="0" borderId="0" xfId="0" applyNumberFormat="1" applyAlignment="1">
      <alignment horizontal="right"/>
    </xf>
    <xf numFmtId="166" fontId="8" fillId="0" borderId="0" xfId="2" applyNumberFormat="1" applyFont="1"/>
    <xf numFmtId="166" fontId="0" fillId="0" borderId="0" xfId="0" applyNumberFormat="1"/>
    <xf numFmtId="166" fontId="0" fillId="0" borderId="1" xfId="0" applyNumberFormat="1" applyBorder="1"/>
    <xf numFmtId="0" fontId="15" fillId="0" borderId="0" xfId="0" applyFont="1"/>
    <xf numFmtId="0" fontId="0" fillId="0" borderId="0" xfId="0" applyAlignment="1">
      <alignment horizontal="left" indent="2"/>
    </xf>
    <xf numFmtId="0" fontId="15" fillId="0" borderId="3" xfId="0" applyFont="1" applyBorder="1"/>
    <xf numFmtId="0" fontId="0" fillId="0" borderId="4" xfId="0" applyBorder="1"/>
    <xf numFmtId="0" fontId="0" fillId="0" borderId="5" xfId="0" applyBorder="1"/>
    <xf numFmtId="0" fontId="15" fillId="0" borderId="6" xfId="0" applyFont="1" applyBorder="1"/>
    <xf numFmtId="0" fontId="0" fillId="0" borderId="0" xfId="0" applyBorder="1"/>
    <xf numFmtId="0" fontId="0" fillId="0" borderId="7" xfId="0" applyBorder="1"/>
    <xf numFmtId="0" fontId="15" fillId="0" borderId="8" xfId="0" applyFont="1" applyBorder="1" applyAlignment="1">
      <alignment horizontal="left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16" fillId="0" borderId="0" xfId="0" applyFont="1"/>
    <xf numFmtId="0" fontId="17" fillId="5" borderId="11" xfId="3" applyFont="1" applyBorder="1" applyAlignment="1">
      <alignment horizontal="left" indent="1"/>
    </xf>
    <xf numFmtId="0" fontId="17" fillId="5" borderId="12" xfId="3" applyFont="1" applyBorder="1"/>
    <xf numFmtId="0" fontId="17" fillId="5" borderId="13" xfId="3" applyFont="1" applyBorder="1" applyAlignment="1">
      <alignment horizontal="left" indent="1"/>
    </xf>
    <xf numFmtId="6" fontId="17" fillId="5" borderId="14" xfId="3" applyNumberFormat="1" applyFont="1" applyBorder="1"/>
    <xf numFmtId="9" fontId="17" fillId="5" borderId="14" xfId="3" applyNumberFormat="1" applyFont="1" applyBorder="1"/>
    <xf numFmtId="164" fontId="17" fillId="5" borderId="14" xfId="3" applyNumberFormat="1" applyFont="1" applyBorder="1"/>
    <xf numFmtId="0" fontId="17" fillId="5" borderId="15" xfId="3" applyFont="1" applyBorder="1" applyAlignment="1">
      <alignment horizontal="left" indent="1"/>
    </xf>
    <xf numFmtId="167" fontId="17" fillId="2" borderId="14" xfId="1" applyNumberFormat="1" applyFont="1" applyFill="1" applyBorder="1"/>
    <xf numFmtId="0" fontId="10" fillId="4" borderId="2" xfId="0" applyFont="1" applyFill="1" applyBorder="1" applyAlignment="1">
      <alignment horizontal="right"/>
    </xf>
    <xf numFmtId="0" fontId="10" fillId="4" borderId="2" xfId="0" applyFont="1" applyFill="1" applyBorder="1"/>
    <xf numFmtId="167" fontId="17" fillId="2" borderId="16" xfId="1" applyNumberFormat="1" applyFont="1" applyFill="1" applyBorder="1"/>
    <xf numFmtId="14" fontId="0" fillId="0" borderId="0" xfId="0" applyNumberFormat="1"/>
    <xf numFmtId="168" fontId="8" fillId="0" borderId="0" xfId="1" applyNumberFormat="1" applyFont="1" applyAlignment="1">
      <alignment horizontal="right"/>
    </xf>
    <xf numFmtId="0" fontId="11" fillId="0" borderId="0" xfId="0" applyFont="1" applyBorder="1"/>
    <xf numFmtId="0" fontId="2" fillId="3" borderId="0" xfId="0" applyFont="1" applyFill="1"/>
    <xf numFmtId="0" fontId="4" fillId="0" borderId="0" xfId="0" applyFont="1"/>
    <xf numFmtId="0" fontId="5" fillId="0" borderId="19" xfId="4" applyFont="1" applyBorder="1" applyAlignment="1" applyProtection="1">
      <alignment horizontal="left" indent="2"/>
    </xf>
    <xf numFmtId="0" fontId="1" fillId="0" borderId="0" xfId="5" applyAlignment="1">
      <alignment horizontal="left" indent="3"/>
    </xf>
    <xf numFmtId="0" fontId="1" fillId="0" borderId="0" xfId="5" applyAlignment="1">
      <alignment horizontal="left" indent="4"/>
    </xf>
    <xf numFmtId="0" fontId="10" fillId="0" borderId="0" xfId="0" applyFont="1" applyAlignment="1">
      <alignment horizontal="center"/>
    </xf>
    <xf numFmtId="0" fontId="10" fillId="4" borderId="0" xfId="0" applyFont="1" applyFill="1"/>
    <xf numFmtId="0" fontId="0" fillId="4" borderId="2" xfId="0" applyFill="1" applyBorder="1" applyAlignment="1">
      <alignment horizontal="right"/>
    </xf>
    <xf numFmtId="0" fontId="17" fillId="5" borderId="16" xfId="3" applyFont="1" applyBorder="1"/>
    <xf numFmtId="6" fontId="17" fillId="5" borderId="16" xfId="3" applyNumberFormat="1" applyFont="1" applyBorder="1"/>
    <xf numFmtId="0" fontId="11" fillId="0" borderId="0" xfId="0" applyFont="1" applyFill="1" applyBorder="1" applyAlignment="1">
      <alignment horizontal="left"/>
    </xf>
    <xf numFmtId="0" fontId="0" fillId="4" borderId="2" xfId="0" applyFill="1" applyBorder="1" applyAlignment="1">
      <alignment horizontal="right" wrapText="1"/>
    </xf>
    <xf numFmtId="0" fontId="18" fillId="0" borderId="0" xfId="0" applyFont="1"/>
    <xf numFmtId="0" fontId="13" fillId="0" borderId="2" xfId="0" applyFont="1" applyFill="1" applyBorder="1" applyAlignment="1">
      <alignment horizontal="left" wrapText="1"/>
    </xf>
    <xf numFmtId="0" fontId="0" fillId="0" borderId="3" xfId="0" applyBorder="1" applyAlignment="1">
      <alignment horizontal="left" indent="1"/>
    </xf>
    <xf numFmtId="6" fontId="0" fillId="0" borderId="4" xfId="0" applyNumberFormat="1" applyBorder="1"/>
    <xf numFmtId="6" fontId="0" fillId="0" borderId="5" xfId="0" applyNumberFormat="1" applyBorder="1"/>
    <xf numFmtId="0" fontId="0" fillId="0" borderId="6" xfId="0" applyBorder="1" applyAlignment="1">
      <alignment horizontal="left" indent="1"/>
    </xf>
    <xf numFmtId="6" fontId="0" fillId="0" borderId="0" xfId="0" applyNumberFormat="1" applyBorder="1"/>
    <xf numFmtId="6" fontId="0" fillId="0" borderId="7" xfId="0" applyNumberFormat="1" applyBorder="1"/>
    <xf numFmtId="6" fontId="10" fillId="0" borderId="20" xfId="0" applyNumberFormat="1" applyFont="1" applyBorder="1"/>
    <xf numFmtId="0" fontId="10" fillId="0" borderId="21" xfId="0" applyFont="1" applyBorder="1"/>
    <xf numFmtId="6" fontId="10" fillId="0" borderId="21" xfId="0" applyNumberFormat="1" applyFont="1" applyBorder="1"/>
    <xf numFmtId="6" fontId="10" fillId="0" borderId="22" xfId="0" applyNumberFormat="1" applyFont="1" applyBorder="1"/>
    <xf numFmtId="0" fontId="3" fillId="0" borderId="0" xfId="6" applyFont="1" applyAlignment="1">
      <alignment horizontal="left" indent="1"/>
    </xf>
    <xf numFmtId="0" fontId="0" fillId="0" borderId="0" xfId="0" applyFont="1"/>
    <xf numFmtId="0" fontId="1" fillId="0" borderId="0" xfId="0" applyFont="1"/>
    <xf numFmtId="0" fontId="22" fillId="0" borderId="17" xfId="4" applyFont="1" applyBorder="1" applyAlignment="1" applyProtection="1">
      <alignment wrapText="1"/>
    </xf>
    <xf numFmtId="0" fontId="22" fillId="0" borderId="18" xfId="4" applyFont="1" applyBorder="1" applyAlignment="1" applyProtection="1">
      <alignment horizontal="left" indent="2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Fill="1" applyBorder="1" applyAlignment="1">
      <alignment horizontal="left"/>
    </xf>
    <xf numFmtId="0" fontId="19" fillId="0" borderId="0" xfId="0" applyFont="1" applyAlignment="1">
      <alignment horizontal="center"/>
    </xf>
  </cellXfs>
  <cellStyles count="7">
    <cellStyle name="Comma" xfId="1" builtinId="3"/>
    <cellStyle name="Currency" xfId="2" builtinId="4"/>
    <cellStyle name="Good" xfId="3" builtinId="26"/>
    <cellStyle name="Hyperlink" xfId="4" builtinId="8"/>
    <cellStyle name="Normal" xfId="0" builtinId="0"/>
    <cellStyle name="Normal 2" xfId="5"/>
    <cellStyle name="Normal 2 2" xfId="6"/>
  </cellStyles>
  <dxfs count="1">
    <dxf>
      <font>
        <b/>
        <i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Forecast  of monthly budget needed in base year</a:t>
            </a:r>
          </a:p>
        </c:rich>
      </c:tx>
      <c:layout>
        <c:manualLayout>
          <c:xMode val="edge"/>
          <c:yMode val="edge"/>
          <c:x val="0.10754412951765943"/>
          <c:y val="3.0805497138944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9384104363766"/>
          <c:y val="0.17080732390991674"/>
          <c:w val="0.8123793020645943"/>
          <c:h val="0.79192486540052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'Breakdown calculations'!$E$12</c:f>
              <c:strCache>
                <c:ptCount val="1"/>
                <c:pt idx="0">
                  <c:v>Total cost, including brand-new equipment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'Breakdown calculations'!$A$13:$A$24</c:f>
              <c:numCache>
                <c:formatCode>mmmm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'Breakdown calculations'!$E$13:$E$24</c:f>
              <c:numCache>
                <c:formatCode>_("$"* #,##0_);_("$"* \(#,##0\);_("$"* "-"??_);_(@_)</c:formatCode>
                <c:ptCount val="12"/>
                <c:pt idx="0">
                  <c:v>11697.383333333331</c:v>
                </c:pt>
                <c:pt idx="1">
                  <c:v>5866.8833333333323</c:v>
                </c:pt>
                <c:pt idx="2">
                  <c:v>6369.3833333333323</c:v>
                </c:pt>
                <c:pt idx="3">
                  <c:v>10178.383333333333</c:v>
                </c:pt>
                <c:pt idx="4">
                  <c:v>3833.8833333333332</c:v>
                </c:pt>
                <c:pt idx="5">
                  <c:v>8659.3833333333332</c:v>
                </c:pt>
                <c:pt idx="6">
                  <c:v>16779.883333333331</c:v>
                </c:pt>
                <c:pt idx="7">
                  <c:v>4593.3833333333323</c:v>
                </c:pt>
                <c:pt idx="8">
                  <c:v>11697.383333333331</c:v>
                </c:pt>
                <c:pt idx="9">
                  <c:v>11194.883333333333</c:v>
                </c:pt>
                <c:pt idx="10">
                  <c:v>2817.3833333333332</c:v>
                </c:pt>
                <c:pt idx="11">
                  <c:v>18298.883333333335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51616"/>
        <c:axId val="73380224"/>
      </c:barChart>
      <c:dateAx>
        <c:axId val="58751616"/>
        <c:scaling>
          <c:orientation val="maxMin"/>
        </c:scaling>
        <c:delete val="0"/>
        <c:axPos val="l"/>
        <c:numFmt formatCode="mmmm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380224"/>
        <c:crosses val="autoZero"/>
        <c:auto val="1"/>
        <c:lblOffset val="100"/>
        <c:baseTimeUnit val="months"/>
      </c:dateAx>
      <c:valAx>
        <c:axId val="73380224"/>
        <c:scaling>
          <c:orientation val="minMax"/>
        </c:scaling>
        <c:delete val="0"/>
        <c:axPos val="t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751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Aging breakdown of current desktop/laptop population</a:t>
            </a:r>
          </a:p>
        </c:rich>
      </c:tx>
      <c:layout>
        <c:manualLayout>
          <c:xMode val="edge"/>
          <c:yMode val="edge"/>
          <c:x val="0.16710999898326911"/>
          <c:y val="7.2463746085793326E-3"/>
        </c:manualLayout>
      </c:layout>
      <c:overlay val="0"/>
      <c:spPr>
        <a:solidFill>
          <a:srgbClr val="B7DEE8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345775867307968E-2"/>
          <c:y val="3.6679562610920868E-2"/>
          <c:w val="0.93830719446119437"/>
          <c:h val="0.814672390621505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'Aging breakdown'!$B$1</c:f>
              <c:strCache>
                <c:ptCount val="1"/>
                <c:pt idx="0">
                  <c:v>Laptop units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'Aging breakdown'!$B$2:$B$49</c:f>
              <c:numCache>
                <c:formatCode>General</c:formatCode>
                <c:ptCount val="48"/>
                <c:pt idx="0">
                  <c:v>0</c:v>
                </c:pt>
                <c:pt idx="1">
                  <c:v>6</c:v>
                </c:pt>
                <c:pt idx="2">
                  <c:v>10</c:v>
                </c:pt>
                <c:pt idx="3">
                  <c:v>5</c:v>
                </c:pt>
                <c:pt idx="4">
                  <c:v>14</c:v>
                </c:pt>
                <c:pt idx="5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2</c:v>
                </c:pt>
                <c:pt idx="9">
                  <c:v>12</c:v>
                </c:pt>
                <c:pt idx="10">
                  <c:v>7</c:v>
                </c:pt>
                <c:pt idx="11">
                  <c:v>7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2"/>
          <c:order val="1"/>
          <c:tx>
            <c:strRef>
              <c:f>'Aging breakdown'!$C$1</c:f>
              <c:strCache>
                <c:ptCount val="1"/>
                <c:pt idx="0">
                  <c:v>Desktop units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'Aging breakdown'!$C$2:$C$49</c:f>
              <c:numCache>
                <c:formatCode>General</c:formatCode>
                <c:ptCount val="48"/>
                <c:pt idx="0">
                  <c:v>0</c:v>
                </c:pt>
                <c:pt idx="1">
                  <c:v>12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5</c:v>
                </c:pt>
                <c:pt idx="28">
                  <c:v>4</c:v>
                </c:pt>
                <c:pt idx="29">
                  <c:v>1</c:v>
                </c:pt>
                <c:pt idx="30">
                  <c:v>2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88672"/>
        <c:axId val="50590848"/>
      </c:barChart>
      <c:catAx>
        <c:axId val="5058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in months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590848"/>
        <c:crosses val="autoZero"/>
        <c:auto val="1"/>
        <c:lblAlgn val="ctr"/>
        <c:lblOffset val="100"/>
        <c:noMultiLvlLbl val="0"/>
      </c:catAx>
      <c:valAx>
        <c:axId val="5059084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Units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058867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7730061349693249"/>
          <c:y val="0.19538670284938942"/>
          <c:w val="0.18527607361963191"/>
          <c:h val="0.11397557666214382"/>
        </c:manualLayout>
      </c:layout>
      <c:overlay val="0"/>
      <c:spPr>
        <a:gradFill rotWithShape="0">
          <a:gsLst>
            <a:gs pos="0">
              <a:srgbClr val="DBEEF4"/>
            </a:gs>
            <a:gs pos="39999">
              <a:srgbClr val="85C2FF"/>
            </a:gs>
            <a:gs pos="70000">
              <a:srgbClr val="C4D6EB"/>
            </a:gs>
            <a:gs pos="100000">
              <a:srgbClr val="FFEBFA"/>
            </a:gs>
          </a:gsLst>
          <a:lin ang="5400000"/>
        </a:gradFill>
        <a:ln w="12700">
          <a:solidFill>
            <a:srgbClr val="666699"/>
          </a:solidFill>
          <a:prstDash val="solid"/>
        </a:ln>
        <a:effectLst>
          <a:outerShdw dist="35921" dir="2700000" algn="br">
            <a:srgbClr val="000000"/>
          </a:outerShdw>
        </a:effectLst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2811779</xdr:colOff>
      <xdr:row>31</xdr:row>
      <xdr:rowOff>68580</xdr:rowOff>
    </xdr:from>
    <xdr:to>
      <xdr:col>0</xdr:col>
      <xdr:colOff>3889182</xdr:colOff>
      <xdr:row>33</xdr:row>
      <xdr:rowOff>21167</xdr:rowOff>
    </xdr:to>
    <xdr:pic>
      <xdr:nvPicPr>
        <xdr:cNvPr id="3" name="Picture 2" descr="http://i.creativecommons.org/l/by/3.0/88x3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1779" y="5021580"/>
          <a:ext cx="1077403" cy="344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2</xdr:row>
      <xdr:rowOff>95250</xdr:rowOff>
    </xdr:from>
    <xdr:to>
      <xdr:col>17</xdr:col>
      <xdr:colOff>76200</xdr:colOff>
      <xdr:row>26</xdr:row>
      <xdr:rowOff>177800</xdr:rowOff>
    </xdr:to>
    <xdr:graphicFrame macro="">
      <xdr:nvGraphicFramePr>
        <xdr:cNvPr id="623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28575</xdr:rowOff>
    </xdr:from>
    <xdr:to>
      <xdr:col>24</xdr:col>
      <xdr:colOff>469900</xdr:colOff>
      <xdr:row>48</xdr:row>
      <xdr:rowOff>139700</xdr:rowOff>
    </xdr:to>
    <xdr:graphicFrame macro="">
      <xdr:nvGraphicFramePr>
        <xdr:cNvPr id="809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reativecommons.org/licenses/by/3.0/" TargetMode="External"/><Relationship Id="rId2" Type="http://schemas.openxmlformats.org/officeDocument/2006/relationships/hyperlink" Target="http://creativecommons.org/licenses/by-sa/3.0/" TargetMode="External"/><Relationship Id="rId1" Type="http://schemas.openxmlformats.org/officeDocument/2006/relationships/hyperlink" Target="http://en.wikipedia.org/wiki/Copyleft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0.39997558519241921"/>
    <pageSetUpPr fitToPage="1"/>
  </sheetPr>
  <dimension ref="A1:A39"/>
  <sheetViews>
    <sheetView tabSelected="1" zoomScale="90" zoomScaleNormal="90" workbookViewId="0"/>
  </sheetViews>
  <sheetFormatPr defaultRowHeight="12.75" x14ac:dyDescent="0.2"/>
  <cols>
    <col min="1" max="1" width="142" style="15" customWidth="1"/>
    <col min="2" max="256" width="11.42578125" style="15" customWidth="1"/>
    <col min="257" max="16384" width="9.140625" style="15"/>
  </cols>
  <sheetData>
    <row r="1" spans="1:1" s="13" customFormat="1" x14ac:dyDescent="0.2">
      <c r="A1" s="12" t="s">
        <v>86</v>
      </c>
    </row>
    <row r="2" spans="1:1" x14ac:dyDescent="0.2">
      <c r="A2" s="14" t="s">
        <v>4</v>
      </c>
    </row>
    <row r="3" spans="1:1" x14ac:dyDescent="0.2">
      <c r="A3" s="14" t="s">
        <v>5</v>
      </c>
    </row>
    <row r="4" spans="1:1" s="13" customFormat="1" x14ac:dyDescent="0.2">
      <c r="A4" s="12" t="s">
        <v>87</v>
      </c>
    </row>
    <row r="5" spans="1:1" s="14" customFormat="1" x14ac:dyDescent="0.2">
      <c r="A5" s="14" t="s">
        <v>2</v>
      </c>
    </row>
    <row r="6" spans="1:1" s="14" customFormat="1" x14ac:dyDescent="0.2">
      <c r="A6" s="14" t="s">
        <v>20</v>
      </c>
    </row>
    <row r="7" spans="1:1" s="14" customFormat="1" x14ac:dyDescent="0.2">
      <c r="A7" s="14" t="s">
        <v>3</v>
      </c>
    </row>
    <row r="8" spans="1:1" s="13" customFormat="1" x14ac:dyDescent="0.2">
      <c r="A8" s="12" t="s">
        <v>88</v>
      </c>
    </row>
    <row r="9" spans="1:1" s="13" customFormat="1" x14ac:dyDescent="0.2">
      <c r="A9" s="16" t="s">
        <v>168</v>
      </c>
    </row>
    <row r="10" spans="1:1" x14ac:dyDescent="0.2">
      <c r="A10" s="16" t="s">
        <v>9</v>
      </c>
    </row>
    <row r="11" spans="1:1" x14ac:dyDescent="0.2">
      <c r="A11" s="20" t="s">
        <v>11</v>
      </c>
    </row>
    <row r="12" spans="1:1" x14ac:dyDescent="0.2">
      <c r="A12" s="16" t="s">
        <v>10</v>
      </c>
    </row>
    <row r="13" spans="1:1" x14ac:dyDescent="0.2">
      <c r="A13" s="20" t="s">
        <v>54</v>
      </c>
    </row>
    <row r="14" spans="1:1" x14ac:dyDescent="0.2">
      <c r="A14" s="20" t="s">
        <v>49</v>
      </c>
    </row>
    <row r="15" spans="1:1" x14ac:dyDescent="0.2">
      <c r="A15" s="20" t="s">
        <v>8</v>
      </c>
    </row>
    <row r="16" spans="1:1" s="13" customFormat="1" x14ac:dyDescent="0.2">
      <c r="A16" s="12" t="s">
        <v>89</v>
      </c>
    </row>
    <row r="17" spans="1:1" x14ac:dyDescent="0.2">
      <c r="A17" s="14" t="s">
        <v>171</v>
      </c>
    </row>
    <row r="18" spans="1:1" x14ac:dyDescent="0.2">
      <c r="A18" s="14" t="s">
        <v>58</v>
      </c>
    </row>
    <row r="19" spans="1:1" x14ac:dyDescent="0.2">
      <c r="A19" s="58" t="s">
        <v>50</v>
      </c>
    </row>
    <row r="20" spans="1:1" x14ac:dyDescent="0.2">
      <c r="A20" s="14" t="s">
        <v>0</v>
      </c>
    </row>
    <row r="21" spans="1:1" x14ac:dyDescent="0.2">
      <c r="A21" s="12" t="s">
        <v>90</v>
      </c>
    </row>
    <row r="22" spans="1:1" x14ac:dyDescent="0.2">
      <c r="A22" s="14" t="s">
        <v>165</v>
      </c>
    </row>
    <row r="23" spans="1:1" x14ac:dyDescent="0.2">
      <c r="A23" s="14" t="s">
        <v>51</v>
      </c>
    </row>
    <row r="24" spans="1:1" x14ac:dyDescent="0.2">
      <c r="A24" s="14" t="s">
        <v>52</v>
      </c>
    </row>
    <row r="25" spans="1:1" x14ac:dyDescent="0.2">
      <c r="A25" s="12" t="s">
        <v>91</v>
      </c>
    </row>
    <row r="26" spans="1:1" x14ac:dyDescent="0.2">
      <c r="A26" s="14" t="s">
        <v>1</v>
      </c>
    </row>
    <row r="27" spans="1:1" x14ac:dyDescent="0.2">
      <c r="A27" s="57" t="s">
        <v>55</v>
      </c>
    </row>
    <row r="28" spans="1:1" x14ac:dyDescent="0.2">
      <c r="A28" s="14" t="s">
        <v>169</v>
      </c>
    </row>
    <row r="29" spans="1:1" x14ac:dyDescent="0.2">
      <c r="A29" s="14" t="s">
        <v>170</v>
      </c>
    </row>
    <row r="30" spans="1:1" customFormat="1" ht="12.75" customHeight="1" x14ac:dyDescent="0.25"/>
    <row r="31" spans="1:1" customFormat="1" ht="15" x14ac:dyDescent="0.25">
      <c r="A31" s="54" t="s">
        <v>47</v>
      </c>
    </row>
    <row r="32" spans="1:1" customFormat="1" ht="15.75" x14ac:dyDescent="0.3">
      <c r="A32" s="55" t="s">
        <v>166</v>
      </c>
    </row>
    <row r="33" spans="1:1" customFormat="1" ht="15" x14ac:dyDescent="0.25">
      <c r="A33" s="78" t="s">
        <v>172</v>
      </c>
    </row>
    <row r="34" spans="1:1" s="79" customFormat="1" ht="15.75" thickBot="1" x14ac:dyDescent="0.3">
      <c r="A34" s="80"/>
    </row>
    <row r="35" spans="1:1" s="79" customFormat="1" ht="15" x14ac:dyDescent="0.25">
      <c r="A35" s="81" t="s">
        <v>173</v>
      </c>
    </row>
    <row r="36" spans="1:1" s="79" customFormat="1" ht="15" x14ac:dyDescent="0.25">
      <c r="A36" s="82" t="s">
        <v>174</v>
      </c>
    </row>
    <row r="37" spans="1:1" s="79" customFormat="1" ht="15.75" thickBot="1" x14ac:dyDescent="0.3">
      <c r="A37" s="56" t="s">
        <v>48</v>
      </c>
    </row>
    <row r="38" spans="1:1" customFormat="1" ht="15" x14ac:dyDescent="0.25"/>
    <row r="39" spans="1:1" customFormat="1" ht="15" x14ac:dyDescent="0.25"/>
  </sheetData>
  <phoneticPr fontId="20" type="noConversion"/>
  <hyperlinks>
    <hyperlink ref="A37" r:id="rId1"/>
    <hyperlink ref="A36" r:id="rId2"/>
    <hyperlink ref="A35" r:id="rId3"/>
  </hyperlinks>
  <pageMargins left="0.75" right="0.75" top="1" bottom="1" header="0.5" footer="0.5"/>
  <pageSetup scale="87" orientation="landscape" r:id="rId4"/>
  <headerFooter alignWithMargins="0">
    <oddHeader>&amp;C&amp;"-,Bold"&amp;14Corporate desktop and laptop refresh model
&amp;A</oddHeader>
    <oddFooter>&amp;C&amp;D&amp;RPage 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6"/>
  <sheetViews>
    <sheetView topLeftCell="A7" zoomScaleNormal="100" workbookViewId="0">
      <selection activeCell="C29" sqref="C29"/>
    </sheetView>
  </sheetViews>
  <sheetFormatPr defaultColWidth="8.85546875" defaultRowHeight="15" x14ac:dyDescent="0.25"/>
  <cols>
    <col min="1" max="1" width="45.140625" bestFit="1" customWidth="1"/>
    <col min="2" max="2" width="9.28515625" bestFit="1" customWidth="1"/>
    <col min="3" max="8" width="10.42578125" customWidth="1"/>
  </cols>
  <sheetData>
    <row r="1" spans="1:8" x14ac:dyDescent="0.25">
      <c r="A1" s="66" t="s">
        <v>59</v>
      </c>
    </row>
    <row r="2" spans="1:8" s="17" customFormat="1" ht="12.75" x14ac:dyDescent="0.2">
      <c r="A2" s="40" t="s">
        <v>77</v>
      </c>
      <c r="B2" s="41">
        <v>2013</v>
      </c>
    </row>
    <row r="3" spans="1:8" s="17" customFormat="1" ht="12.75" x14ac:dyDescent="0.2">
      <c r="A3" s="46" t="s">
        <v>61</v>
      </c>
      <c r="B3" s="62">
        <v>200</v>
      </c>
    </row>
    <row r="4" spans="1:8" s="17" customFormat="1" ht="12.75" x14ac:dyDescent="0.2">
      <c r="A4" s="42" t="s">
        <v>12</v>
      </c>
      <c r="B4" s="43">
        <v>900</v>
      </c>
    </row>
    <row r="5" spans="1:8" s="17" customFormat="1" ht="12.75" x14ac:dyDescent="0.2">
      <c r="A5" s="42" t="s">
        <v>13</v>
      </c>
      <c r="B5" s="43">
        <v>1150</v>
      </c>
    </row>
    <row r="6" spans="1:8" s="17" customFormat="1" ht="12.75" x14ac:dyDescent="0.2">
      <c r="A6" s="42" t="s">
        <v>14</v>
      </c>
      <c r="B6" s="43">
        <v>1600</v>
      </c>
    </row>
    <row r="7" spans="1:8" s="17" customFormat="1" ht="12.75" x14ac:dyDescent="0.2">
      <c r="A7" s="42" t="s">
        <v>78</v>
      </c>
      <c r="B7" s="44">
        <v>0.03</v>
      </c>
    </row>
    <row r="8" spans="1:8" s="17" customFormat="1" ht="12.75" x14ac:dyDescent="0.2">
      <c r="A8" s="42" t="s">
        <v>69</v>
      </c>
      <c r="B8" s="44">
        <v>0</v>
      </c>
    </row>
    <row r="9" spans="1:8" s="17" customFormat="1" ht="12.75" x14ac:dyDescent="0.2">
      <c r="A9" s="42" t="s">
        <v>73</v>
      </c>
      <c r="B9" s="45">
        <v>8.5000000000000006E-2</v>
      </c>
    </row>
    <row r="10" spans="1:8" s="17" customFormat="1" ht="12.75" x14ac:dyDescent="0.2">
      <c r="A10" s="46" t="s">
        <v>76</v>
      </c>
      <c r="B10" s="63">
        <v>40</v>
      </c>
    </row>
    <row r="11" spans="1:8" x14ac:dyDescent="0.25">
      <c r="A11" s="42" t="s">
        <v>15</v>
      </c>
      <c r="B11" s="47">
        <v>2</v>
      </c>
      <c r="C11" s="83" t="str">
        <f>IF(OR(Laptop_lifespan&lt;2,Laptop_lifespan&gt;=4),"Error: value must be between 2.0 and 3.99","")</f>
        <v/>
      </c>
      <c r="D11" s="84"/>
      <c r="E11" s="84"/>
      <c r="F11" s="84"/>
    </row>
    <row r="12" spans="1:8" x14ac:dyDescent="0.25">
      <c r="A12" s="46" t="s">
        <v>16</v>
      </c>
      <c r="B12" s="50">
        <v>3</v>
      </c>
      <c r="C12" s="83" t="str">
        <f>IF(OR(Desktop_lifespan&lt;2,Desktop_lifespan&gt;=4),"Error: must be between 2.0 and 3.99","")</f>
        <v/>
      </c>
      <c r="D12" s="84"/>
      <c r="E12" s="84"/>
      <c r="F12" s="84"/>
    </row>
    <row r="13" spans="1:8" ht="6" customHeight="1" x14ac:dyDescent="0.25"/>
    <row r="14" spans="1:8" ht="17.25" customHeight="1" x14ac:dyDescent="0.25">
      <c r="A14" s="66" t="s">
        <v>167</v>
      </c>
    </row>
    <row r="15" spans="1:8" x14ac:dyDescent="0.25">
      <c r="A15" s="2"/>
      <c r="B15" s="48" t="s">
        <v>79</v>
      </c>
      <c r="C15" s="49">
        <f>Starting_year</f>
        <v>2013</v>
      </c>
      <c r="D15" s="49">
        <f>C15+1</f>
        <v>2014</v>
      </c>
      <c r="E15" s="49">
        <f>D15+1</f>
        <v>2015</v>
      </c>
      <c r="F15" s="49">
        <f>E15+1</f>
        <v>2016</v>
      </c>
      <c r="G15" s="49">
        <f>F15+1</f>
        <v>2017</v>
      </c>
      <c r="H15" s="49">
        <f>G15+1</f>
        <v>2018</v>
      </c>
    </row>
    <row r="16" spans="1:8" x14ac:dyDescent="0.25">
      <c r="A16" s="2" t="s">
        <v>68</v>
      </c>
      <c r="C16" s="8">
        <v>0.1</v>
      </c>
      <c r="D16" s="8">
        <v>0.1</v>
      </c>
      <c r="E16" s="8">
        <v>0.05</v>
      </c>
      <c r="F16" s="8">
        <v>0.05</v>
      </c>
      <c r="G16" s="8">
        <v>0.05</v>
      </c>
      <c r="H16" s="8">
        <v>0.05</v>
      </c>
    </row>
    <row r="17" spans="1:8" x14ac:dyDescent="0.25">
      <c r="A17" s="2" t="s">
        <v>67</v>
      </c>
      <c r="B17">
        <f>Base</f>
        <v>200</v>
      </c>
      <c r="C17" s="5">
        <f>INT(Base*(1+C16))</f>
        <v>220</v>
      </c>
      <c r="D17" s="5">
        <f>INT(C17*(1+D16))</f>
        <v>242</v>
      </c>
      <c r="E17" s="5">
        <f>INT(D17*(1+E16))</f>
        <v>254</v>
      </c>
      <c r="F17" s="5">
        <f>INT(E17*(1+F16))</f>
        <v>266</v>
      </c>
      <c r="G17" s="5">
        <f>INT(F17*(1+G16))</f>
        <v>279</v>
      </c>
      <c r="H17" s="5">
        <f>INT(G17*(1+H16))</f>
        <v>292</v>
      </c>
    </row>
    <row r="18" spans="1:8" x14ac:dyDescent="0.25">
      <c r="A18" s="2" t="s">
        <v>63</v>
      </c>
      <c r="B18">
        <f>Total_Desktops_at_start</f>
        <v>73</v>
      </c>
      <c r="C18" s="5">
        <f t="shared" ref="C18:H18" si="0">B18+C28-C26</f>
        <v>77</v>
      </c>
      <c r="D18" s="5">
        <f t="shared" si="0"/>
        <v>81</v>
      </c>
      <c r="E18" s="5">
        <f t="shared" si="0"/>
        <v>81</v>
      </c>
      <c r="F18" s="5">
        <f t="shared" si="0"/>
        <v>80</v>
      </c>
      <c r="G18" s="5">
        <f t="shared" si="0"/>
        <v>78</v>
      </c>
      <c r="H18" s="5">
        <f t="shared" si="0"/>
        <v>76</v>
      </c>
    </row>
    <row r="19" spans="1:8" x14ac:dyDescent="0.25">
      <c r="A19" s="2" t="s">
        <v>64</v>
      </c>
      <c r="B19">
        <f>Total_laptops_at_start</f>
        <v>127</v>
      </c>
      <c r="C19" s="5">
        <f t="shared" ref="C19:H19" si="1">B19+C29+C26</f>
        <v>143</v>
      </c>
      <c r="D19" s="5">
        <f t="shared" si="1"/>
        <v>161</v>
      </c>
      <c r="E19" s="5">
        <f t="shared" si="1"/>
        <v>173</v>
      </c>
      <c r="F19" s="5">
        <f t="shared" si="1"/>
        <v>186</v>
      </c>
      <c r="G19" s="5">
        <f t="shared" si="1"/>
        <v>201</v>
      </c>
      <c r="H19" s="5">
        <f t="shared" si="1"/>
        <v>216</v>
      </c>
    </row>
    <row r="20" spans="1:8" x14ac:dyDescent="0.25">
      <c r="A20" s="2" t="s">
        <v>62</v>
      </c>
      <c r="B20" s="3">
        <f t="shared" ref="B20:H20" si="2">MIN(1,B19/SUM(B18:B19))</f>
        <v>0.63500000000000001</v>
      </c>
      <c r="C20" s="3">
        <f t="shared" si="2"/>
        <v>0.65</v>
      </c>
      <c r="D20" s="3">
        <f t="shared" si="2"/>
        <v>0.66528925619834711</v>
      </c>
      <c r="E20" s="3">
        <f t="shared" si="2"/>
        <v>0.68110236220472442</v>
      </c>
      <c r="F20" s="3">
        <f t="shared" si="2"/>
        <v>0.6992481203007519</v>
      </c>
      <c r="G20" s="3">
        <f t="shared" si="2"/>
        <v>0.72043010752688175</v>
      </c>
      <c r="H20" s="3">
        <f t="shared" si="2"/>
        <v>0.73972602739726023</v>
      </c>
    </row>
    <row r="21" spans="1:8" x14ac:dyDescent="0.25">
      <c r="A21" s="2" t="s">
        <v>83</v>
      </c>
      <c r="B21" s="4">
        <f>Cost_per_desktop</f>
        <v>900</v>
      </c>
      <c r="C21" s="4">
        <f>B21</f>
        <v>900</v>
      </c>
      <c r="D21" s="4">
        <f t="shared" ref="D21:H23" si="3">C21*(1+Annual_inflation)</f>
        <v>900</v>
      </c>
      <c r="E21" s="4">
        <f t="shared" si="3"/>
        <v>900</v>
      </c>
      <c r="F21" s="4">
        <f t="shared" si="3"/>
        <v>900</v>
      </c>
      <c r="G21" s="4">
        <f t="shared" si="3"/>
        <v>900</v>
      </c>
      <c r="H21" s="4">
        <f t="shared" si="3"/>
        <v>900</v>
      </c>
    </row>
    <row r="22" spans="1:8" x14ac:dyDescent="0.25">
      <c r="A22" s="2" t="s">
        <v>82</v>
      </c>
      <c r="B22" s="4">
        <f>Cost_for_desktop_plus_monitor</f>
        <v>1150</v>
      </c>
      <c r="C22" s="4">
        <f>B22</f>
        <v>1150</v>
      </c>
      <c r="D22" s="4">
        <f t="shared" si="3"/>
        <v>1150</v>
      </c>
      <c r="E22" s="4">
        <f t="shared" si="3"/>
        <v>1150</v>
      </c>
      <c r="F22" s="4">
        <f t="shared" si="3"/>
        <v>1150</v>
      </c>
      <c r="G22" s="4">
        <f t="shared" si="3"/>
        <v>1150</v>
      </c>
      <c r="H22" s="4">
        <f t="shared" si="3"/>
        <v>1150</v>
      </c>
    </row>
    <row r="23" spans="1:8" x14ac:dyDescent="0.25">
      <c r="A23" s="2" t="s">
        <v>60</v>
      </c>
      <c r="B23" s="4">
        <f>Cost_per_laptop</f>
        <v>1600</v>
      </c>
      <c r="C23" s="4">
        <f>B23</f>
        <v>1600</v>
      </c>
      <c r="D23" s="4">
        <f t="shared" si="3"/>
        <v>1600</v>
      </c>
      <c r="E23" s="4">
        <f t="shared" si="3"/>
        <v>1600</v>
      </c>
      <c r="F23" s="4">
        <f t="shared" si="3"/>
        <v>1600</v>
      </c>
      <c r="G23" s="4">
        <f t="shared" si="3"/>
        <v>1600</v>
      </c>
      <c r="H23" s="4">
        <f t="shared" si="3"/>
        <v>1600</v>
      </c>
    </row>
    <row r="24" spans="1:8" x14ac:dyDescent="0.25">
      <c r="A24" s="2"/>
    </row>
    <row r="25" spans="1:8" x14ac:dyDescent="0.25">
      <c r="A25" s="2" t="s">
        <v>65</v>
      </c>
      <c r="C25">
        <f>'Breakdown calculations'!B6</f>
        <v>21</v>
      </c>
      <c r="D25" s="5">
        <f>'Breakdown calculations'!C6</f>
        <v>14</v>
      </c>
      <c r="E25" s="5">
        <f>'Breakdown calculations'!D6+IF(INT(Desktop_lifespan)=2,C25+C28,0)</f>
        <v>38</v>
      </c>
      <c r="F25" s="5">
        <f>IF(INT(Desktop_lifespan)=2,D25+D28,IF(INT(Desktop_lifespan)=3,C25+C28,0))</f>
        <v>29</v>
      </c>
      <c r="G25" s="5">
        <f>IF(INT(Desktop_lifespan)=2,E25+E28,IF(INT(Desktop_lifespan)=3,D25+D28,0))</f>
        <v>22</v>
      </c>
      <c r="H25" s="5">
        <f>IF(INT(Desktop_lifespan)=2,F25+F28,IF(INT(Desktop_lifespan)=3,E25+E28,0))</f>
        <v>43</v>
      </c>
    </row>
    <row r="26" spans="1:8" x14ac:dyDescent="0.25">
      <c r="A26" s="2" t="s">
        <v>17</v>
      </c>
      <c r="C26">
        <f t="shared" ref="C26:H26" si="4">INT(SUM(B18:B19)*B20*Penetration_growth+0.5)</f>
        <v>4</v>
      </c>
      <c r="D26">
        <f t="shared" si="4"/>
        <v>4</v>
      </c>
      <c r="E26">
        <f t="shared" si="4"/>
        <v>5</v>
      </c>
      <c r="F26">
        <f t="shared" si="4"/>
        <v>5</v>
      </c>
      <c r="G26">
        <f t="shared" si="4"/>
        <v>6</v>
      </c>
      <c r="H26">
        <f t="shared" si="4"/>
        <v>6</v>
      </c>
    </row>
    <row r="27" spans="1:8" x14ac:dyDescent="0.25">
      <c r="A27" s="2" t="s">
        <v>66</v>
      </c>
      <c r="C27">
        <f>'Breakdown calculations'!B5</f>
        <v>32</v>
      </c>
      <c r="D27" s="5">
        <f>'Breakdown calculations'!C5</f>
        <v>95</v>
      </c>
      <c r="E27" s="5">
        <f>'Breakdown calculations'!D5+IF(INT(Laptop_lifespan)=2,C27+C29,0)</f>
        <v>44</v>
      </c>
      <c r="F27" s="5">
        <f>IF(Laptop_lifespan=2,D27+D29,IF(INT(Laptop_lifespan)=3,C27+C29,0))</f>
        <v>109</v>
      </c>
      <c r="G27" s="5">
        <f>IF(Laptop_lifespan=2,E27+E29,IF(INT(Laptop_lifespan)=3,D27+D29,0))</f>
        <v>51</v>
      </c>
      <c r="H27" s="5">
        <f>IF(Laptop_lifespan=2,F27+F29,IF(INT(Laptop_lifespan)=3,E27+E29,0))</f>
        <v>117</v>
      </c>
    </row>
    <row r="28" spans="1:8" x14ac:dyDescent="0.25">
      <c r="A28" s="2" t="s">
        <v>18</v>
      </c>
      <c r="C28" s="5">
        <f t="shared" ref="C28:H28" si="5">(C17-B17)-SUM(C29:C29)</f>
        <v>8</v>
      </c>
      <c r="D28" s="5">
        <f t="shared" si="5"/>
        <v>8</v>
      </c>
      <c r="E28" s="5">
        <f t="shared" si="5"/>
        <v>5</v>
      </c>
      <c r="F28" s="5">
        <f t="shared" si="5"/>
        <v>4</v>
      </c>
      <c r="G28" s="5">
        <f t="shared" si="5"/>
        <v>4</v>
      </c>
      <c r="H28" s="5">
        <f t="shared" si="5"/>
        <v>4</v>
      </c>
    </row>
    <row r="29" spans="1:8" x14ac:dyDescent="0.25">
      <c r="A29" s="2" t="s">
        <v>19</v>
      </c>
      <c r="C29" s="5">
        <f t="shared" ref="C29:H29" si="6">INT((C17-B17)*B20)</f>
        <v>12</v>
      </c>
      <c r="D29" s="5">
        <f t="shared" si="6"/>
        <v>14</v>
      </c>
      <c r="E29" s="5">
        <f t="shared" si="6"/>
        <v>7</v>
      </c>
      <c r="F29" s="5">
        <f t="shared" si="6"/>
        <v>8</v>
      </c>
      <c r="G29" s="5">
        <f t="shared" si="6"/>
        <v>9</v>
      </c>
      <c r="H29" s="5">
        <f t="shared" si="6"/>
        <v>9</v>
      </c>
    </row>
    <row r="30" spans="1:8" ht="15.75" thickBot="1" x14ac:dyDescent="0.3"/>
    <row r="31" spans="1:8" x14ac:dyDescent="0.25">
      <c r="A31" s="68" t="s">
        <v>71</v>
      </c>
      <c r="B31" s="31"/>
      <c r="C31" s="69">
        <f t="shared" ref="C31:H31" si="7">((C25-C26)*Cost_per_desktop+C28*Cost_for_desktop_plus_monitor)</f>
        <v>24500</v>
      </c>
      <c r="D31" s="69">
        <f t="shared" si="7"/>
        <v>18200</v>
      </c>
      <c r="E31" s="69">
        <f t="shared" si="7"/>
        <v>35450</v>
      </c>
      <c r="F31" s="69">
        <f t="shared" si="7"/>
        <v>26200</v>
      </c>
      <c r="G31" s="69">
        <f t="shared" si="7"/>
        <v>19000</v>
      </c>
      <c r="H31" s="70">
        <f t="shared" si="7"/>
        <v>37900</v>
      </c>
    </row>
    <row r="32" spans="1:8" x14ac:dyDescent="0.25">
      <c r="A32" s="71" t="s">
        <v>70</v>
      </c>
      <c r="B32" s="34"/>
      <c r="C32" s="72">
        <f t="shared" ref="C32:H32" si="8">(C27+C29+C26)*C23</f>
        <v>76800</v>
      </c>
      <c r="D32" s="72">
        <f t="shared" si="8"/>
        <v>180800</v>
      </c>
      <c r="E32" s="72">
        <f t="shared" si="8"/>
        <v>89600</v>
      </c>
      <c r="F32" s="72">
        <f t="shared" si="8"/>
        <v>195200</v>
      </c>
      <c r="G32" s="72">
        <f t="shared" si="8"/>
        <v>105600</v>
      </c>
      <c r="H32" s="73">
        <f t="shared" si="8"/>
        <v>211200</v>
      </c>
    </row>
    <row r="33" spans="1:8" x14ac:dyDescent="0.25">
      <c r="A33" s="71" t="s">
        <v>74</v>
      </c>
      <c r="B33" s="34"/>
      <c r="C33" s="72">
        <f t="shared" ref="C33:H33" si="9">tax_rate * SUM(C31:C32)</f>
        <v>8610.5</v>
      </c>
      <c r="D33" s="72">
        <f t="shared" si="9"/>
        <v>16915</v>
      </c>
      <c r="E33" s="72">
        <f t="shared" si="9"/>
        <v>10629.25</v>
      </c>
      <c r="F33" s="72">
        <f t="shared" si="9"/>
        <v>18819</v>
      </c>
      <c r="G33" s="72">
        <f t="shared" si="9"/>
        <v>10591</v>
      </c>
      <c r="H33" s="73">
        <f t="shared" si="9"/>
        <v>21173.5</v>
      </c>
    </row>
    <row r="34" spans="1:8" x14ac:dyDescent="0.25">
      <c r="A34" s="71" t="s">
        <v>75</v>
      </c>
      <c r="B34" s="34"/>
      <c r="C34" s="72">
        <f>SUM(C25-C26,C27:C29)*Shipping_cost</f>
        <v>2760</v>
      </c>
      <c r="D34" s="72">
        <f>SUM(D25-D26,D27:D29)*Shipping_cost</f>
        <v>5080</v>
      </c>
      <c r="E34" s="72">
        <f>SUM(E25-E26,E27:E29)*Shipping_cost</f>
        <v>3560</v>
      </c>
      <c r="F34" s="72">
        <f>SUM(F25-F26,F27:F29)*Shipping_cost</f>
        <v>5800</v>
      </c>
      <c r="G34" s="72">
        <f>SUM(G25-G26,G27:G29)*Shipping_cost</f>
        <v>3200</v>
      </c>
      <c r="H34" s="73">
        <f>SUM(H25-H26,H27:H29)*Shipping_cost</f>
        <v>6680</v>
      </c>
    </row>
    <row r="35" spans="1:8" ht="15.75" thickBot="1" x14ac:dyDescent="0.3">
      <c r="A35" s="74" t="s">
        <v>72</v>
      </c>
      <c r="B35" s="75"/>
      <c r="C35" s="76">
        <f t="shared" ref="C35:H35" si="10">SUM(C31:C34)</f>
        <v>112670.5</v>
      </c>
      <c r="D35" s="76">
        <f t="shared" si="10"/>
        <v>220995</v>
      </c>
      <c r="E35" s="76">
        <f t="shared" si="10"/>
        <v>139239.25</v>
      </c>
      <c r="F35" s="76">
        <f t="shared" si="10"/>
        <v>246019</v>
      </c>
      <c r="G35" s="76">
        <f t="shared" si="10"/>
        <v>138391</v>
      </c>
      <c r="H35" s="77">
        <f t="shared" si="10"/>
        <v>276953.5</v>
      </c>
    </row>
    <row r="36" spans="1:8" x14ac:dyDescent="0.25">
      <c r="A36" s="2" t="s">
        <v>92</v>
      </c>
      <c r="C36" s="4">
        <f t="shared" ref="C36:H36" si="11">C35/C17</f>
        <v>512.13863636363635</v>
      </c>
      <c r="D36" s="4">
        <f t="shared" si="11"/>
        <v>913.20247933884298</v>
      </c>
      <c r="E36" s="4">
        <f t="shared" si="11"/>
        <v>548.18602362204729</v>
      </c>
      <c r="F36" s="4">
        <f t="shared" si="11"/>
        <v>924.88345864661653</v>
      </c>
      <c r="G36" s="4">
        <f t="shared" si="11"/>
        <v>496.02508960573476</v>
      </c>
      <c r="H36" s="4">
        <f t="shared" si="11"/>
        <v>948.47089041095887</v>
      </c>
    </row>
  </sheetData>
  <mergeCells count="2">
    <mergeCell ref="C11:F11"/>
    <mergeCell ref="C12:F12"/>
  </mergeCells>
  <phoneticPr fontId="20" type="noConversion"/>
  <conditionalFormatting sqref="C11:C12">
    <cfRule type="expression" dxfId="0" priority="1" stopIfTrue="1">
      <formula>LEFT(C11,7)="""Error"""</formula>
    </cfRule>
  </conditionalFormatting>
  <pageMargins left="0.7" right="0.7" top="0.75" bottom="0.75" header="0.3" footer="0.3"/>
  <pageSetup orientation="landscape" r:id="rId1"/>
  <headerFooter>
    <oddHeader>&amp;C&amp;"-,Bold"&amp;14Corporate desktop and laptop refresh model
&amp;A</oddHeader>
    <oddFooter>&amp;C&amp;D&amp;RPage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18"/>
  <sheetViews>
    <sheetView workbookViewId="0">
      <selection activeCell="F34" sqref="F34"/>
    </sheetView>
  </sheetViews>
  <sheetFormatPr defaultColWidth="8.85546875" defaultRowHeight="15" x14ac:dyDescent="0.25"/>
  <cols>
    <col min="1" max="1" width="43.85546875" customWidth="1"/>
  </cols>
  <sheetData>
    <row r="1" spans="1:5" s="39" customFormat="1" ht="18.75" x14ac:dyDescent="0.3">
      <c r="A1" s="39" t="s">
        <v>53</v>
      </c>
    </row>
    <row r="2" spans="1:5" s="39" customFormat="1" ht="19.5" thickBot="1" x14ac:dyDescent="0.35"/>
    <row r="3" spans="1:5" x14ac:dyDescent="0.25">
      <c r="A3" s="30" t="s">
        <v>6</v>
      </c>
      <c r="B3" s="31"/>
      <c r="C3" s="31"/>
      <c r="D3" s="31"/>
      <c r="E3" s="32"/>
    </row>
    <row r="4" spans="1:5" x14ac:dyDescent="0.25">
      <c r="A4" s="33" t="s">
        <v>21</v>
      </c>
      <c r="B4" s="34"/>
      <c r="C4" s="34"/>
      <c r="D4" s="34"/>
      <c r="E4" s="35"/>
    </row>
    <row r="5" spans="1:5" s="29" customFormat="1" ht="15.75" thickBot="1" x14ac:dyDescent="0.3">
      <c r="A5" s="36" t="s">
        <v>22</v>
      </c>
      <c r="B5" s="37"/>
      <c r="C5" s="37"/>
      <c r="D5" s="37"/>
      <c r="E5" s="38"/>
    </row>
    <row r="6" spans="1:5" x14ac:dyDescent="0.25">
      <c r="A6" s="28"/>
    </row>
    <row r="7" spans="1:5" x14ac:dyDescent="0.25">
      <c r="A7" s="6" t="s">
        <v>34</v>
      </c>
      <c r="B7" s="7">
        <f>'Breakdown calculations'!D5</f>
        <v>0</v>
      </c>
    </row>
    <row r="8" spans="1:5" x14ac:dyDescent="0.25">
      <c r="A8" s="6" t="s">
        <v>35</v>
      </c>
      <c r="B8" s="7">
        <f>'Breakdown calculations'!$C$5</f>
        <v>95</v>
      </c>
    </row>
    <row r="9" spans="1:5" x14ac:dyDescent="0.25">
      <c r="A9" s="6" t="s">
        <v>36</v>
      </c>
      <c r="B9" s="7">
        <f>'Breakdown calculations'!B5</f>
        <v>32</v>
      </c>
    </row>
    <row r="10" spans="1:5" ht="15.75" thickBot="1" x14ac:dyDescent="0.3">
      <c r="A10" s="9" t="s">
        <v>40</v>
      </c>
      <c r="B10" s="10">
        <f>SUM(B7:B9)</f>
        <v>127</v>
      </c>
    </row>
    <row r="11" spans="1:5" ht="15.75" thickTop="1" x14ac:dyDescent="0.25">
      <c r="A11" s="6"/>
    </row>
    <row r="12" spans="1:5" x14ac:dyDescent="0.25">
      <c r="A12" s="6" t="s">
        <v>37</v>
      </c>
      <c r="B12" s="7">
        <f>'Breakdown calculations'!D6</f>
        <v>38</v>
      </c>
    </row>
    <row r="13" spans="1:5" x14ac:dyDescent="0.25">
      <c r="A13" s="6" t="s">
        <v>38</v>
      </c>
      <c r="B13" s="7">
        <f>'Breakdown calculations'!C6</f>
        <v>14</v>
      </c>
    </row>
    <row r="14" spans="1:5" x14ac:dyDescent="0.25">
      <c r="A14" s="6" t="s">
        <v>39</v>
      </c>
      <c r="B14" s="7">
        <f>'Breakdown calculations'!B6</f>
        <v>21</v>
      </c>
    </row>
    <row r="15" spans="1:5" ht="15.75" thickBot="1" x14ac:dyDescent="0.3">
      <c r="A15" s="9" t="s">
        <v>41</v>
      </c>
      <c r="B15" s="10">
        <f>SUM(B12:B14)</f>
        <v>73</v>
      </c>
    </row>
    <row r="16" spans="1:5" ht="15.75" thickTop="1" x14ac:dyDescent="0.25"/>
    <row r="18" spans="1:1" x14ac:dyDescent="0.25">
      <c r="A18" s="11"/>
    </row>
  </sheetData>
  <phoneticPr fontId="20" type="noConversion"/>
  <pageMargins left="0.7" right="0.7" top="0.75" bottom="0.75" header="0.3" footer="0.3"/>
  <pageSetup orientation="portrait" verticalDpi="0"/>
  <headerFooter>
    <oddHeader>&amp;A</oddHeader>
    <oddFooter>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6"/>
  <sheetViews>
    <sheetView zoomScaleNormal="100" workbookViewId="0">
      <selection activeCell="B27" sqref="B27"/>
    </sheetView>
  </sheetViews>
  <sheetFormatPr defaultColWidth="8.85546875" defaultRowHeight="15" x14ac:dyDescent="0.25"/>
  <cols>
    <col min="1" max="1" width="52" bestFit="1" customWidth="1"/>
    <col min="2" max="6" width="14.42578125" customWidth="1"/>
  </cols>
  <sheetData>
    <row r="1" spans="1:9" s="39" customFormat="1" ht="18.75" x14ac:dyDescent="0.3">
      <c r="A1" s="39" t="s">
        <v>57</v>
      </c>
    </row>
    <row r="2" spans="1:9" ht="18.75" x14ac:dyDescent="0.3">
      <c r="B2" s="86" t="str">
        <f>IF(SUM('Machine data'!D2:D1001)&gt;0,"Error: one or more of the machine dates or types has not been entered.","")</f>
        <v/>
      </c>
      <c r="C2" s="86"/>
      <c r="D2" s="86"/>
      <c r="E2" s="86"/>
      <c r="F2" s="86"/>
      <c r="G2" s="86"/>
      <c r="H2" s="86"/>
      <c r="I2" s="86"/>
    </row>
    <row r="3" spans="1:9" x14ac:dyDescent="0.25">
      <c r="A3" s="59" t="s">
        <v>7</v>
      </c>
      <c r="B3" s="1"/>
      <c r="C3" s="1"/>
      <c r="D3" s="1"/>
    </row>
    <row r="4" spans="1:9" x14ac:dyDescent="0.25">
      <c r="B4" s="60">
        <f>Starting_year</f>
        <v>2013</v>
      </c>
      <c r="C4" s="60">
        <f>B4+1</f>
        <v>2014</v>
      </c>
      <c r="D4" s="60">
        <f>C4+1</f>
        <v>2015</v>
      </c>
      <c r="E4" s="60">
        <f>D4+1</f>
        <v>2016</v>
      </c>
      <c r="F4" s="60">
        <f>E4+1</f>
        <v>2017</v>
      </c>
    </row>
    <row r="5" spans="1:9" x14ac:dyDescent="0.25">
      <c r="A5" s="24" t="s">
        <v>45</v>
      </c>
      <c r="B5">
        <f>SUMPRODUCT(--(Machine_data_year_reaching_lifespan&lt;=B$4)*(Machine_data_machine_type="Laptop"))</f>
        <v>32</v>
      </c>
      <c r="C5">
        <f>SUMPRODUCT(--(Machine_data_year_reaching_lifespan=C$4)*(Machine_data_machine_type="Laptop"))</f>
        <v>95</v>
      </c>
      <c r="D5">
        <f>SUMPRODUCT(--(Machine_data_year_reaching_lifespan=D$4)*(Machine_data_machine_type="Laptop"))</f>
        <v>0</v>
      </c>
      <c r="E5">
        <f>SUMPRODUCT(--(Machine_data_year_reaching_lifespan=E$4)*(Machine_data_machine_type="Laptop"))</f>
        <v>0</v>
      </c>
      <c r="F5">
        <f>SUMPRODUCT(--(Machine_data_year_reaching_lifespan=F$4)*(Machine_data_machine_type="Laptop"))</f>
        <v>0</v>
      </c>
    </row>
    <row r="6" spans="1:9" x14ac:dyDescent="0.25">
      <c r="A6" s="24" t="s">
        <v>46</v>
      </c>
      <c r="B6">
        <f>SUMPRODUCT(--(Machine_data_year_reaching_lifespan&lt;=B$4)*(Machine_data_machine_type="Desktop"))</f>
        <v>21</v>
      </c>
      <c r="C6">
        <f>SUMPRODUCT(--(Machine_data_year_reaching_lifespan=C$4)*(Machine_data_machine_type="Desktop"))</f>
        <v>14</v>
      </c>
      <c r="D6">
        <f>SUMPRODUCT(--(Machine_data_year_reaching_lifespan=D$4)*(Machine_data_machine_type="Desktop"))</f>
        <v>38</v>
      </c>
      <c r="E6">
        <f>SUMPRODUCT(--(Machine_data_year_reaching_lifespan=E$4)*(Machine_data_machine_type="Desktop"))</f>
        <v>0</v>
      </c>
      <c r="F6">
        <f>SUMPRODUCT(--(Machine_data_year_reaching_lifespan=F$4)*(Machine_data_machine_type="Desktop"))</f>
        <v>0</v>
      </c>
    </row>
    <row r="7" spans="1:9" x14ac:dyDescent="0.25">
      <c r="A7" s="53"/>
      <c r="B7" s="34"/>
      <c r="C7" s="34"/>
      <c r="D7" s="34"/>
      <c r="E7" s="34"/>
      <c r="F7" s="34"/>
    </row>
    <row r="8" spans="1:9" x14ac:dyDescent="0.25">
      <c r="A8" s="34"/>
      <c r="B8" s="34"/>
      <c r="C8" s="34"/>
      <c r="D8" s="34"/>
      <c r="E8" s="34"/>
      <c r="F8" s="34"/>
    </row>
    <row r="9" spans="1:9" x14ac:dyDescent="0.25">
      <c r="A9" s="85" t="s">
        <v>56</v>
      </c>
      <c r="B9" s="85"/>
      <c r="C9" s="25">
        <f>(('Summary of results'!C28-'Summary of results'!C26)*Cost_for_desktop_plus_monitor+SUM('Summary of results'!C26,'Summary of results'!C29)*Cost_per_laptop)/12</f>
        <v>2516.6666666666665</v>
      </c>
    </row>
    <row r="10" spans="1:9" x14ac:dyDescent="0.25">
      <c r="A10" s="64"/>
      <c r="B10" s="64"/>
      <c r="C10" s="25"/>
    </row>
    <row r="11" spans="1:9" x14ac:dyDescent="0.25">
      <c r="A11" s="66" t="s">
        <v>33</v>
      </c>
    </row>
    <row r="12" spans="1:9" ht="60" x14ac:dyDescent="0.25">
      <c r="A12" s="61" t="s">
        <v>163</v>
      </c>
      <c r="B12" s="65" t="s">
        <v>24</v>
      </c>
      <c r="C12" s="65" t="s">
        <v>23</v>
      </c>
      <c r="D12" s="65" t="s">
        <v>26</v>
      </c>
      <c r="E12" s="65" t="s">
        <v>25</v>
      </c>
      <c r="F12" s="61" t="s">
        <v>164</v>
      </c>
    </row>
    <row r="13" spans="1:9" x14ac:dyDescent="0.25">
      <c r="A13" s="52">
        <f>DATE(Starting_year,1,1)</f>
        <v>41275</v>
      </c>
      <c r="B13">
        <f t="shared" ref="B13:B24" si="0">SUMPRODUCT(--(Machine_data_refresh_months=MONTH(A13))*(Machine_data_machine_type="Laptop"))</f>
        <v>5</v>
      </c>
      <c r="C13">
        <f t="shared" ref="C13:C24" si="1">SUMPRODUCT(--(Machine_data_refresh_months=MONTH(A14))*(Machine_data_machine_type="Desktop"))</f>
        <v>0</v>
      </c>
      <c r="D13" s="26">
        <f>$C$9+Shipping_cost*(SUM('Summary of results'!$C$26,'Summary of results'!$C$28:$C$29)/12)</f>
        <v>2596.6666666666665</v>
      </c>
      <c r="E13" s="26">
        <f t="shared" ref="E13:E24" si="2">(B13*Cost_per_laptop+C13*Cost_per_desktop+D13)*(1+tax_rate)+SUM(B13:C13)*Shipping_cost</f>
        <v>11697.383333333331</v>
      </c>
    </row>
    <row r="14" spans="1:9" x14ac:dyDescent="0.25">
      <c r="A14" s="52">
        <f>DATE(Starting_year,2,1)</f>
        <v>41306</v>
      </c>
      <c r="B14">
        <f t="shared" si="0"/>
        <v>0</v>
      </c>
      <c r="C14">
        <f t="shared" si="1"/>
        <v>3</v>
      </c>
      <c r="D14" s="26">
        <f>$C$9+Shipping_cost*(SUM('Summary of results'!$C$26,'Summary of results'!$C$28:$C$29)/12)</f>
        <v>2596.6666666666665</v>
      </c>
      <c r="E14" s="26">
        <f t="shared" si="2"/>
        <v>5866.8833333333323</v>
      </c>
    </row>
    <row r="15" spans="1:9" x14ac:dyDescent="0.25">
      <c r="A15" s="52">
        <f>DATE(Starting_year,3,1)</f>
        <v>41334</v>
      </c>
      <c r="B15">
        <f t="shared" si="0"/>
        <v>2</v>
      </c>
      <c r="C15">
        <f t="shared" si="1"/>
        <v>0</v>
      </c>
      <c r="D15" s="26">
        <f>$C$9+Shipping_cost*(SUM('Summary of results'!$C$26,'Summary of results'!$C$28:$C$29)/12)</f>
        <v>2596.6666666666665</v>
      </c>
      <c r="E15" s="26">
        <f t="shared" si="2"/>
        <v>6369.3833333333323</v>
      </c>
      <c r="F15" s="26">
        <f>SUM(E13:E15)</f>
        <v>23933.649999999994</v>
      </c>
    </row>
    <row r="16" spans="1:9" x14ac:dyDescent="0.25">
      <c r="A16" s="52">
        <f>DATE(Starting_year,4,1)</f>
        <v>41365</v>
      </c>
      <c r="B16">
        <f t="shared" si="0"/>
        <v>3</v>
      </c>
      <c r="C16">
        <f t="shared" si="1"/>
        <v>2</v>
      </c>
      <c r="D16" s="26">
        <f>$C$9+Shipping_cost*(SUM('Summary of results'!$C$26,'Summary of results'!$C$28:$C$29)/12)</f>
        <v>2596.6666666666665</v>
      </c>
      <c r="E16" s="26">
        <f t="shared" si="2"/>
        <v>10178.383333333333</v>
      </c>
    </row>
    <row r="17" spans="1:6" x14ac:dyDescent="0.25">
      <c r="A17" s="52">
        <f>DATE(Starting_year,5,1)</f>
        <v>41395</v>
      </c>
      <c r="B17">
        <f t="shared" si="0"/>
        <v>0</v>
      </c>
      <c r="C17">
        <f t="shared" si="1"/>
        <v>1</v>
      </c>
      <c r="D17" s="26">
        <f>$C$9+Shipping_cost*(SUM('Summary of results'!$C$26,'Summary of results'!$C$28:$C$29)/12)</f>
        <v>2596.6666666666665</v>
      </c>
      <c r="E17" s="26">
        <f t="shared" si="2"/>
        <v>3833.8833333333332</v>
      </c>
    </row>
    <row r="18" spans="1:6" x14ac:dyDescent="0.25">
      <c r="A18" s="52">
        <f>DATE(Starting_year,6,1)</f>
        <v>41426</v>
      </c>
      <c r="B18">
        <f t="shared" si="0"/>
        <v>1</v>
      </c>
      <c r="C18">
        <f t="shared" si="1"/>
        <v>4</v>
      </c>
      <c r="D18" s="26">
        <f>$C$9+Shipping_cost*(SUM('Summary of results'!$C$26,'Summary of results'!$C$28:$C$29)/12)</f>
        <v>2596.6666666666665</v>
      </c>
      <c r="E18" s="26">
        <f t="shared" si="2"/>
        <v>8659.3833333333332</v>
      </c>
      <c r="F18" s="26">
        <f>SUM(E16:E18)</f>
        <v>22671.65</v>
      </c>
    </row>
    <row r="19" spans="1:6" x14ac:dyDescent="0.25">
      <c r="A19" s="52">
        <f>DATE(Starting_year,7,1)</f>
        <v>41456</v>
      </c>
      <c r="B19">
        <f t="shared" si="0"/>
        <v>5</v>
      </c>
      <c r="C19">
        <f t="shared" si="1"/>
        <v>5</v>
      </c>
      <c r="D19" s="26">
        <f>$C$9+Shipping_cost*(SUM('Summary of results'!$C$26,'Summary of results'!$C$28:$C$29)/12)</f>
        <v>2596.6666666666665</v>
      </c>
      <c r="E19" s="26">
        <f t="shared" si="2"/>
        <v>16779.883333333331</v>
      </c>
    </row>
    <row r="20" spans="1:6" x14ac:dyDescent="0.25">
      <c r="A20" s="52">
        <f>DATE(Starting_year,8,1)</f>
        <v>41487</v>
      </c>
      <c r="B20">
        <f t="shared" si="0"/>
        <v>1</v>
      </c>
      <c r="C20">
        <f t="shared" si="1"/>
        <v>0</v>
      </c>
      <c r="D20" s="26">
        <f>$C$9+Shipping_cost*(SUM('Summary of results'!$C$26,'Summary of results'!$C$28:$C$29)/12)</f>
        <v>2596.6666666666665</v>
      </c>
      <c r="E20" s="26">
        <f t="shared" si="2"/>
        <v>4593.3833333333323</v>
      </c>
    </row>
    <row r="21" spans="1:6" x14ac:dyDescent="0.25">
      <c r="A21" s="52">
        <f>DATE(Starting_year,9,1)</f>
        <v>41518</v>
      </c>
      <c r="B21">
        <f t="shared" si="0"/>
        <v>5</v>
      </c>
      <c r="C21">
        <f t="shared" si="1"/>
        <v>0</v>
      </c>
      <c r="D21" s="26">
        <f>$C$9+Shipping_cost*(SUM('Summary of results'!$C$26,'Summary of results'!$C$28:$C$29)/12)</f>
        <v>2596.6666666666665</v>
      </c>
      <c r="E21" s="26">
        <f t="shared" si="2"/>
        <v>11697.383333333331</v>
      </c>
      <c r="F21" s="26">
        <f>SUM(E19:E21)</f>
        <v>33070.649999999994</v>
      </c>
    </row>
    <row r="22" spans="1:6" x14ac:dyDescent="0.25">
      <c r="A22" s="52">
        <f>DATE(Starting_year,10,1)</f>
        <v>41548</v>
      </c>
      <c r="B22">
        <f t="shared" si="0"/>
        <v>3</v>
      </c>
      <c r="C22">
        <f t="shared" si="1"/>
        <v>3</v>
      </c>
      <c r="D22" s="26">
        <f>$C$9+Shipping_cost*(SUM('Summary of results'!$C$26,'Summary of results'!$C$28:$C$29)/12)</f>
        <v>2596.6666666666665</v>
      </c>
      <c r="E22" s="26">
        <f t="shared" si="2"/>
        <v>11194.883333333333</v>
      </c>
    </row>
    <row r="23" spans="1:6" x14ac:dyDescent="0.25">
      <c r="A23" s="52">
        <f>DATE(Starting_year,11,1)</f>
        <v>41579</v>
      </c>
      <c r="B23">
        <f t="shared" si="0"/>
        <v>0</v>
      </c>
      <c r="C23">
        <f t="shared" si="1"/>
        <v>0</v>
      </c>
      <c r="D23" s="26">
        <f>$C$9+Shipping_cost*(SUM('Summary of results'!$C$26,'Summary of results'!$C$28:$C$29)/12)</f>
        <v>2596.6666666666665</v>
      </c>
      <c r="E23" s="26">
        <f t="shared" si="2"/>
        <v>2817.3833333333332</v>
      </c>
    </row>
    <row r="24" spans="1:6" x14ac:dyDescent="0.25">
      <c r="A24" s="52">
        <f>DATE(Starting_year,12,1)</f>
        <v>41609</v>
      </c>
      <c r="B24">
        <f t="shared" si="0"/>
        <v>7</v>
      </c>
      <c r="C24">
        <f t="shared" si="1"/>
        <v>3</v>
      </c>
      <c r="D24" s="26">
        <f>$C$9+Shipping_cost*(SUM('Summary of results'!$C$26,'Summary of results'!$C$28:$C$29)/12)</f>
        <v>2596.6666666666665</v>
      </c>
      <c r="E24" s="26">
        <f t="shared" si="2"/>
        <v>18298.883333333335</v>
      </c>
      <c r="F24" s="26">
        <f>SUM(E22:E24)</f>
        <v>32311.15</v>
      </c>
    </row>
    <row r="25" spans="1:6" ht="15.75" thickBot="1" x14ac:dyDescent="0.3">
      <c r="B25" s="10">
        <f>SUM(B13:B24)</f>
        <v>32</v>
      </c>
      <c r="C25" s="10">
        <f>SUM(C13:C24)</f>
        <v>21</v>
      </c>
      <c r="E25" s="27">
        <f>SUM(E13:E24)</f>
        <v>111987.09999999998</v>
      </c>
    </row>
    <row r="26" spans="1:6" ht="15.75" thickTop="1" x14ac:dyDescent="0.25"/>
  </sheetData>
  <mergeCells count="2">
    <mergeCell ref="A9:B9"/>
    <mergeCell ref="B2:I2"/>
  </mergeCells>
  <phoneticPr fontId="20" type="noConversion"/>
  <pageMargins left="0.7" right="0.7" top="0.75" bottom="0.75" header="0.3" footer="0.3"/>
  <pageSetup scale="54" orientation="landscape" verticalDpi="0"/>
  <headerFooter>
    <oddHeader>&amp;C&amp;"-,Bold"&amp;14Corporate desktop and laptop refresh model
&amp;A</oddHeader>
    <oddFooter>&amp;C&amp;D&amp;RPage &amp;P</oddFooter>
  </headerFooter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49"/>
  <sheetViews>
    <sheetView zoomScale="75" zoomScaleNormal="75" workbookViewId="0">
      <selection activeCell="B2" sqref="B2"/>
    </sheetView>
  </sheetViews>
  <sheetFormatPr defaultColWidth="8.85546875" defaultRowHeight="15" x14ac:dyDescent="0.25"/>
  <cols>
    <col min="1" max="1" width="11" bestFit="1" customWidth="1"/>
  </cols>
  <sheetData>
    <row r="1" spans="1:4" ht="33" customHeight="1" x14ac:dyDescent="0.25">
      <c r="A1" s="65" t="s">
        <v>29</v>
      </c>
      <c r="B1" s="65" t="s">
        <v>30</v>
      </c>
      <c r="C1" s="65" t="s">
        <v>31</v>
      </c>
      <c r="D1" s="65" t="s">
        <v>32</v>
      </c>
    </row>
    <row r="2" spans="1:4" x14ac:dyDescent="0.25">
      <c r="A2">
        <v>1</v>
      </c>
      <c r="B2">
        <f t="shared" ref="B2:B49" si="0">SUMPRODUCT(--(Machine_data_age_in_months=A2)*(Machine_data_machine_type="Laptop"))</f>
        <v>0</v>
      </c>
      <c r="C2">
        <f t="shared" ref="C2:C49" si="1">SUMPRODUCT(--(Machine_data_age_in_months=A2)*(Machine_data_machine_type="Desktop"))</f>
        <v>0</v>
      </c>
      <c r="D2">
        <f t="shared" ref="D2:D49" si="2">COUNTIF(Machine_data_age_in_months,A2)</f>
        <v>0</v>
      </c>
    </row>
    <row r="3" spans="1:4" x14ac:dyDescent="0.25">
      <c r="A3">
        <v>2</v>
      </c>
      <c r="B3">
        <f t="shared" si="0"/>
        <v>6</v>
      </c>
      <c r="C3">
        <f t="shared" si="1"/>
        <v>12</v>
      </c>
      <c r="D3">
        <f t="shared" si="2"/>
        <v>18</v>
      </c>
    </row>
    <row r="4" spans="1:4" x14ac:dyDescent="0.25">
      <c r="A4">
        <v>3</v>
      </c>
      <c r="B4">
        <f t="shared" si="0"/>
        <v>10</v>
      </c>
      <c r="C4">
        <f t="shared" si="1"/>
        <v>2</v>
      </c>
      <c r="D4">
        <f t="shared" si="2"/>
        <v>12</v>
      </c>
    </row>
    <row r="5" spans="1:4" x14ac:dyDescent="0.25">
      <c r="A5">
        <v>4</v>
      </c>
      <c r="B5">
        <f t="shared" si="0"/>
        <v>5</v>
      </c>
      <c r="C5">
        <f t="shared" si="1"/>
        <v>1</v>
      </c>
      <c r="D5">
        <f t="shared" si="2"/>
        <v>6</v>
      </c>
    </row>
    <row r="6" spans="1:4" x14ac:dyDescent="0.25">
      <c r="A6">
        <v>5</v>
      </c>
      <c r="B6">
        <f t="shared" si="0"/>
        <v>14</v>
      </c>
      <c r="C6">
        <f t="shared" si="1"/>
        <v>2</v>
      </c>
      <c r="D6">
        <f t="shared" si="2"/>
        <v>16</v>
      </c>
    </row>
    <row r="7" spans="1:4" x14ac:dyDescent="0.25">
      <c r="A7">
        <v>6</v>
      </c>
      <c r="B7">
        <f t="shared" si="0"/>
        <v>5</v>
      </c>
      <c r="C7">
        <f t="shared" si="1"/>
        <v>4</v>
      </c>
      <c r="D7">
        <f t="shared" si="2"/>
        <v>9</v>
      </c>
    </row>
    <row r="8" spans="1:4" x14ac:dyDescent="0.25">
      <c r="A8">
        <v>7</v>
      </c>
      <c r="B8">
        <f t="shared" si="0"/>
        <v>8</v>
      </c>
      <c r="C8">
        <f t="shared" si="1"/>
        <v>1</v>
      </c>
      <c r="D8">
        <f t="shared" si="2"/>
        <v>9</v>
      </c>
    </row>
    <row r="9" spans="1:4" x14ac:dyDescent="0.25">
      <c r="A9">
        <v>8</v>
      </c>
      <c r="B9">
        <f t="shared" si="0"/>
        <v>10</v>
      </c>
      <c r="C9">
        <f t="shared" si="1"/>
        <v>3</v>
      </c>
      <c r="D9">
        <f t="shared" si="2"/>
        <v>13</v>
      </c>
    </row>
    <row r="10" spans="1:4" x14ac:dyDescent="0.25">
      <c r="A10">
        <v>9</v>
      </c>
      <c r="B10">
        <f t="shared" si="0"/>
        <v>2</v>
      </c>
      <c r="C10">
        <f t="shared" si="1"/>
        <v>1</v>
      </c>
      <c r="D10">
        <f t="shared" si="2"/>
        <v>3</v>
      </c>
    </row>
    <row r="11" spans="1:4" x14ac:dyDescent="0.25">
      <c r="A11">
        <v>10</v>
      </c>
      <c r="B11">
        <f t="shared" si="0"/>
        <v>12</v>
      </c>
      <c r="C11">
        <f t="shared" si="1"/>
        <v>6</v>
      </c>
      <c r="D11">
        <f t="shared" si="2"/>
        <v>18</v>
      </c>
    </row>
    <row r="12" spans="1:4" x14ac:dyDescent="0.25">
      <c r="A12">
        <v>11</v>
      </c>
      <c r="B12">
        <f t="shared" si="0"/>
        <v>7</v>
      </c>
      <c r="C12">
        <f t="shared" si="1"/>
        <v>6</v>
      </c>
      <c r="D12">
        <f t="shared" si="2"/>
        <v>13</v>
      </c>
    </row>
    <row r="13" spans="1:4" x14ac:dyDescent="0.25">
      <c r="A13">
        <v>12</v>
      </c>
      <c r="B13">
        <f t="shared" si="0"/>
        <v>7</v>
      </c>
      <c r="C13">
        <f t="shared" si="1"/>
        <v>2</v>
      </c>
      <c r="D13">
        <f t="shared" si="2"/>
        <v>9</v>
      </c>
    </row>
    <row r="14" spans="1:4" x14ac:dyDescent="0.25">
      <c r="A14">
        <v>13</v>
      </c>
      <c r="B14">
        <f t="shared" si="0"/>
        <v>0</v>
      </c>
      <c r="C14">
        <f t="shared" si="1"/>
        <v>0</v>
      </c>
      <c r="D14">
        <f t="shared" si="2"/>
        <v>0</v>
      </c>
    </row>
    <row r="15" spans="1:4" x14ac:dyDescent="0.25">
      <c r="A15">
        <v>14</v>
      </c>
      <c r="B15">
        <f t="shared" si="0"/>
        <v>3</v>
      </c>
      <c r="C15">
        <f t="shared" si="1"/>
        <v>0</v>
      </c>
      <c r="D15">
        <f t="shared" si="2"/>
        <v>3</v>
      </c>
    </row>
    <row r="16" spans="1:4" x14ac:dyDescent="0.25">
      <c r="A16">
        <v>15</v>
      </c>
      <c r="B16">
        <f t="shared" si="0"/>
        <v>5</v>
      </c>
      <c r="C16">
        <f t="shared" si="1"/>
        <v>0</v>
      </c>
      <c r="D16">
        <f t="shared" si="2"/>
        <v>5</v>
      </c>
    </row>
    <row r="17" spans="1:4" x14ac:dyDescent="0.25">
      <c r="A17">
        <v>16</v>
      </c>
      <c r="B17">
        <f t="shared" si="0"/>
        <v>1</v>
      </c>
      <c r="C17">
        <f t="shared" si="1"/>
        <v>0</v>
      </c>
      <c r="D17">
        <f t="shared" si="2"/>
        <v>1</v>
      </c>
    </row>
    <row r="18" spans="1:4" x14ac:dyDescent="0.25">
      <c r="A18">
        <v>17</v>
      </c>
      <c r="B18">
        <f t="shared" si="0"/>
        <v>5</v>
      </c>
      <c r="C18">
        <f t="shared" si="1"/>
        <v>5</v>
      </c>
      <c r="D18">
        <f t="shared" si="2"/>
        <v>10</v>
      </c>
    </row>
    <row r="19" spans="1:4" x14ac:dyDescent="0.25">
      <c r="A19">
        <v>18</v>
      </c>
      <c r="B19">
        <f t="shared" si="0"/>
        <v>1</v>
      </c>
      <c r="C19">
        <f t="shared" si="1"/>
        <v>4</v>
      </c>
      <c r="D19">
        <f t="shared" si="2"/>
        <v>5</v>
      </c>
    </row>
    <row r="20" spans="1:4" x14ac:dyDescent="0.25">
      <c r="A20">
        <v>19</v>
      </c>
      <c r="B20">
        <f t="shared" si="0"/>
        <v>0</v>
      </c>
      <c r="C20">
        <f t="shared" si="1"/>
        <v>1</v>
      </c>
      <c r="D20">
        <f t="shared" si="2"/>
        <v>1</v>
      </c>
    </row>
    <row r="21" spans="1:4" x14ac:dyDescent="0.25">
      <c r="A21">
        <v>20</v>
      </c>
      <c r="B21">
        <f t="shared" si="0"/>
        <v>3</v>
      </c>
      <c r="C21">
        <f t="shared" si="1"/>
        <v>0</v>
      </c>
      <c r="D21">
        <f t="shared" si="2"/>
        <v>3</v>
      </c>
    </row>
    <row r="22" spans="1:4" x14ac:dyDescent="0.25">
      <c r="A22">
        <v>21</v>
      </c>
      <c r="B22">
        <f t="shared" si="0"/>
        <v>2</v>
      </c>
      <c r="C22">
        <f t="shared" si="1"/>
        <v>1</v>
      </c>
      <c r="D22">
        <f t="shared" si="2"/>
        <v>3</v>
      </c>
    </row>
    <row r="23" spans="1:4" x14ac:dyDescent="0.25">
      <c r="A23">
        <v>22</v>
      </c>
      <c r="B23">
        <f t="shared" si="0"/>
        <v>0</v>
      </c>
      <c r="C23">
        <f t="shared" si="1"/>
        <v>0</v>
      </c>
      <c r="D23">
        <f t="shared" si="2"/>
        <v>0</v>
      </c>
    </row>
    <row r="24" spans="1:4" x14ac:dyDescent="0.25">
      <c r="A24">
        <v>23</v>
      </c>
      <c r="B24">
        <f t="shared" si="0"/>
        <v>1</v>
      </c>
      <c r="C24">
        <f t="shared" si="1"/>
        <v>1</v>
      </c>
      <c r="D24">
        <f t="shared" si="2"/>
        <v>2</v>
      </c>
    </row>
    <row r="25" spans="1:4" x14ac:dyDescent="0.25">
      <c r="A25">
        <v>24</v>
      </c>
      <c r="B25">
        <f t="shared" si="0"/>
        <v>1</v>
      </c>
      <c r="C25">
        <f t="shared" si="1"/>
        <v>0</v>
      </c>
      <c r="D25">
        <f t="shared" si="2"/>
        <v>1</v>
      </c>
    </row>
    <row r="26" spans="1:4" x14ac:dyDescent="0.25">
      <c r="A26">
        <v>25</v>
      </c>
      <c r="B26">
        <f t="shared" si="0"/>
        <v>0</v>
      </c>
      <c r="C26">
        <f t="shared" si="1"/>
        <v>3</v>
      </c>
      <c r="D26">
        <f t="shared" si="2"/>
        <v>3</v>
      </c>
    </row>
    <row r="27" spans="1:4" x14ac:dyDescent="0.25">
      <c r="A27">
        <v>26</v>
      </c>
      <c r="B27">
        <f t="shared" si="0"/>
        <v>0</v>
      </c>
      <c r="C27">
        <f t="shared" si="1"/>
        <v>0</v>
      </c>
      <c r="D27">
        <f t="shared" si="2"/>
        <v>0</v>
      </c>
    </row>
    <row r="28" spans="1:4" x14ac:dyDescent="0.25">
      <c r="A28">
        <v>27</v>
      </c>
      <c r="B28">
        <f t="shared" si="0"/>
        <v>1</v>
      </c>
      <c r="C28">
        <f t="shared" si="1"/>
        <v>0</v>
      </c>
      <c r="D28">
        <f t="shared" si="2"/>
        <v>1</v>
      </c>
    </row>
    <row r="29" spans="1:4" x14ac:dyDescent="0.25">
      <c r="A29">
        <v>28</v>
      </c>
      <c r="B29">
        <f t="shared" si="0"/>
        <v>0</v>
      </c>
      <c r="C29">
        <f t="shared" si="1"/>
        <v>5</v>
      </c>
      <c r="D29">
        <f t="shared" si="2"/>
        <v>5</v>
      </c>
    </row>
    <row r="30" spans="1:4" x14ac:dyDescent="0.25">
      <c r="A30">
        <v>29</v>
      </c>
      <c r="B30">
        <f t="shared" si="0"/>
        <v>0</v>
      </c>
      <c r="C30">
        <f t="shared" si="1"/>
        <v>4</v>
      </c>
      <c r="D30">
        <f t="shared" si="2"/>
        <v>4</v>
      </c>
    </row>
    <row r="31" spans="1:4" x14ac:dyDescent="0.25">
      <c r="A31">
        <v>30</v>
      </c>
      <c r="B31">
        <f t="shared" si="0"/>
        <v>0</v>
      </c>
      <c r="C31">
        <f t="shared" si="1"/>
        <v>1</v>
      </c>
      <c r="D31">
        <f t="shared" si="2"/>
        <v>1</v>
      </c>
    </row>
    <row r="32" spans="1:4" x14ac:dyDescent="0.25">
      <c r="A32">
        <v>31</v>
      </c>
      <c r="B32">
        <f t="shared" si="0"/>
        <v>0</v>
      </c>
      <c r="C32">
        <f t="shared" si="1"/>
        <v>2</v>
      </c>
      <c r="D32">
        <f t="shared" si="2"/>
        <v>2</v>
      </c>
    </row>
    <row r="33" spans="1:4" x14ac:dyDescent="0.25">
      <c r="A33">
        <v>32</v>
      </c>
      <c r="B33">
        <f t="shared" si="0"/>
        <v>1</v>
      </c>
      <c r="C33">
        <f t="shared" si="1"/>
        <v>0</v>
      </c>
      <c r="D33">
        <f t="shared" si="2"/>
        <v>1</v>
      </c>
    </row>
    <row r="34" spans="1:4" x14ac:dyDescent="0.25">
      <c r="A34">
        <v>33</v>
      </c>
      <c r="B34">
        <f t="shared" si="0"/>
        <v>0</v>
      </c>
      <c r="C34">
        <f t="shared" si="1"/>
        <v>3</v>
      </c>
      <c r="D34">
        <f t="shared" si="2"/>
        <v>3</v>
      </c>
    </row>
    <row r="35" spans="1:4" x14ac:dyDescent="0.25">
      <c r="A35">
        <v>34</v>
      </c>
      <c r="B35">
        <f t="shared" si="0"/>
        <v>0</v>
      </c>
      <c r="C35">
        <f t="shared" si="1"/>
        <v>0</v>
      </c>
      <c r="D35">
        <f t="shared" si="2"/>
        <v>0</v>
      </c>
    </row>
    <row r="36" spans="1:4" x14ac:dyDescent="0.25">
      <c r="A36">
        <v>35</v>
      </c>
      <c r="B36">
        <f t="shared" si="0"/>
        <v>1</v>
      </c>
      <c r="C36">
        <f t="shared" si="1"/>
        <v>0</v>
      </c>
      <c r="D36">
        <f t="shared" si="2"/>
        <v>1</v>
      </c>
    </row>
    <row r="37" spans="1:4" x14ac:dyDescent="0.25">
      <c r="A37">
        <v>36</v>
      </c>
      <c r="B37">
        <f t="shared" si="0"/>
        <v>0</v>
      </c>
      <c r="C37">
        <f t="shared" si="1"/>
        <v>0</v>
      </c>
      <c r="D37">
        <f t="shared" si="2"/>
        <v>0</v>
      </c>
    </row>
    <row r="38" spans="1:4" x14ac:dyDescent="0.25">
      <c r="A38">
        <v>37</v>
      </c>
      <c r="B38">
        <f t="shared" si="0"/>
        <v>0</v>
      </c>
      <c r="C38">
        <f t="shared" si="1"/>
        <v>0</v>
      </c>
      <c r="D38">
        <f t="shared" si="2"/>
        <v>0</v>
      </c>
    </row>
    <row r="39" spans="1:4" x14ac:dyDescent="0.25">
      <c r="A39">
        <v>38</v>
      </c>
      <c r="B39">
        <f t="shared" si="0"/>
        <v>0</v>
      </c>
      <c r="C39">
        <f t="shared" si="1"/>
        <v>0</v>
      </c>
      <c r="D39">
        <f t="shared" si="2"/>
        <v>0</v>
      </c>
    </row>
    <row r="40" spans="1:4" x14ac:dyDescent="0.25">
      <c r="A40">
        <v>39</v>
      </c>
      <c r="B40">
        <f t="shared" si="0"/>
        <v>0</v>
      </c>
      <c r="C40">
        <f t="shared" si="1"/>
        <v>0</v>
      </c>
      <c r="D40">
        <f t="shared" si="2"/>
        <v>0</v>
      </c>
    </row>
    <row r="41" spans="1:4" x14ac:dyDescent="0.25">
      <c r="A41">
        <v>40</v>
      </c>
      <c r="B41">
        <f t="shared" si="0"/>
        <v>0</v>
      </c>
      <c r="C41">
        <f t="shared" si="1"/>
        <v>1</v>
      </c>
      <c r="D41">
        <f t="shared" si="2"/>
        <v>1</v>
      </c>
    </row>
    <row r="42" spans="1:4" x14ac:dyDescent="0.25">
      <c r="A42">
        <v>41</v>
      </c>
      <c r="B42">
        <f t="shared" si="0"/>
        <v>0</v>
      </c>
      <c r="C42">
        <f t="shared" si="1"/>
        <v>0</v>
      </c>
      <c r="D42">
        <f t="shared" si="2"/>
        <v>0</v>
      </c>
    </row>
    <row r="43" spans="1:4" x14ac:dyDescent="0.25">
      <c r="A43">
        <v>42</v>
      </c>
      <c r="B43">
        <f t="shared" si="0"/>
        <v>0</v>
      </c>
      <c r="C43">
        <f t="shared" si="1"/>
        <v>0</v>
      </c>
      <c r="D43">
        <f t="shared" si="2"/>
        <v>0</v>
      </c>
    </row>
    <row r="44" spans="1:4" x14ac:dyDescent="0.25">
      <c r="A44">
        <v>43</v>
      </c>
      <c r="B44">
        <f t="shared" si="0"/>
        <v>0</v>
      </c>
      <c r="C44">
        <f t="shared" si="1"/>
        <v>1</v>
      </c>
      <c r="D44">
        <f t="shared" si="2"/>
        <v>1</v>
      </c>
    </row>
    <row r="45" spans="1:4" x14ac:dyDescent="0.25">
      <c r="A45">
        <v>44</v>
      </c>
      <c r="B45">
        <f t="shared" si="0"/>
        <v>0</v>
      </c>
      <c r="C45">
        <f t="shared" si="1"/>
        <v>1</v>
      </c>
      <c r="D45">
        <f t="shared" si="2"/>
        <v>1</v>
      </c>
    </row>
    <row r="46" spans="1:4" x14ac:dyDescent="0.25">
      <c r="A46">
        <v>45</v>
      </c>
      <c r="B46">
        <f t="shared" si="0"/>
        <v>0</v>
      </c>
      <c r="C46">
        <f t="shared" si="1"/>
        <v>0</v>
      </c>
      <c r="D46">
        <f t="shared" si="2"/>
        <v>0</v>
      </c>
    </row>
    <row r="47" spans="1:4" x14ac:dyDescent="0.25">
      <c r="A47">
        <v>46</v>
      </c>
      <c r="B47">
        <f t="shared" si="0"/>
        <v>0</v>
      </c>
      <c r="C47">
        <f t="shared" si="1"/>
        <v>0</v>
      </c>
      <c r="D47">
        <f t="shared" si="2"/>
        <v>0</v>
      </c>
    </row>
    <row r="48" spans="1:4" x14ac:dyDescent="0.25">
      <c r="A48">
        <v>47</v>
      </c>
      <c r="B48">
        <f t="shared" si="0"/>
        <v>0</v>
      </c>
      <c r="C48">
        <f t="shared" si="1"/>
        <v>0</v>
      </c>
      <c r="D48">
        <f t="shared" si="2"/>
        <v>0</v>
      </c>
    </row>
    <row r="49" spans="1:4" x14ac:dyDescent="0.25">
      <c r="A49">
        <v>48</v>
      </c>
      <c r="B49">
        <f t="shared" si="0"/>
        <v>0</v>
      </c>
      <c r="C49">
        <f t="shared" si="1"/>
        <v>0</v>
      </c>
      <c r="D49">
        <f t="shared" si="2"/>
        <v>0</v>
      </c>
    </row>
  </sheetData>
  <phoneticPr fontId="20" type="noConversion"/>
  <pageMargins left="0.7" right="0.7" top="0.75" bottom="0.75" header="0.3" footer="0.3"/>
  <pageSetup scale="69" orientation="landscape" verticalDpi="0"/>
  <headerFooter>
    <oddHeader>&amp;C&amp;"-,Bold"&amp;12Corporate desktop and laptop refresh model
&amp;A</oddHeader>
    <oddFooter>&amp;L&amp;"-,Bold" Confidential&amp;C&amp;D&amp;RPage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001"/>
  <sheetViews>
    <sheetView zoomScale="90" zoomScaleNormal="90" workbookViewId="0">
      <pane ySplit="1" topLeftCell="A23" activePane="bottomLeft" state="frozen"/>
      <selection activeCell="E14" sqref="E14"/>
      <selection pane="bottomLeft" activeCell="H23" sqref="H23"/>
    </sheetView>
  </sheetViews>
  <sheetFormatPr defaultColWidth="8.85546875" defaultRowHeight="15" x14ac:dyDescent="0.25"/>
  <cols>
    <col min="1" max="1" width="11" style="7" bestFit="1" customWidth="1"/>
    <col min="2" max="2" width="11.42578125" style="7" bestFit="1" customWidth="1"/>
    <col min="3" max="3" width="9.140625" style="7" customWidth="1"/>
    <col min="4" max="4" width="2.28515625" customWidth="1"/>
    <col min="5" max="5" width="11.42578125" bestFit="1" customWidth="1"/>
    <col min="6" max="6" width="11" customWidth="1"/>
    <col min="7" max="7" width="9.42578125" customWidth="1"/>
    <col min="8" max="8" width="8.42578125" customWidth="1"/>
    <col min="9" max="9" width="1.42578125" customWidth="1"/>
    <col min="10" max="10" width="52.7109375" customWidth="1"/>
    <col min="11" max="11" width="11.140625" customWidth="1"/>
    <col min="12" max="12" width="12.140625" bestFit="1" customWidth="1"/>
  </cols>
  <sheetData>
    <row r="1" spans="1:10" s="1" customFormat="1" ht="60" x14ac:dyDescent="0.25">
      <c r="A1" s="22" t="s">
        <v>80</v>
      </c>
      <c r="B1" s="23" t="s">
        <v>81</v>
      </c>
      <c r="C1" s="22" t="s">
        <v>84</v>
      </c>
      <c r="D1" s="18"/>
      <c r="E1" s="19" t="s">
        <v>43</v>
      </c>
      <c r="F1" s="19" t="s">
        <v>42</v>
      </c>
      <c r="G1" s="19" t="s">
        <v>44</v>
      </c>
      <c r="H1" s="19" t="s">
        <v>27</v>
      </c>
      <c r="I1" s="19"/>
      <c r="J1" s="67" t="s">
        <v>28</v>
      </c>
    </row>
    <row r="2" spans="1:10" x14ac:dyDescent="0.25">
      <c r="A2" s="7" t="s">
        <v>93</v>
      </c>
      <c r="B2" s="21">
        <v>40795</v>
      </c>
      <c r="C2" s="7" t="s">
        <v>85</v>
      </c>
      <c r="D2" t="str">
        <f>IF(NOT(ISBLANK(A2)),IF(AND(ISNUMBER(B2),OR(C2="Laptop",C2="Desktop")),"",1),"")</f>
        <v/>
      </c>
      <c r="E2" s="51">
        <f t="shared" ref="E2:E33" si="0">IF(ISBLANK(B2),"",B2+IF(C2="Laptop",Laptop_lifespan*365,Desktop_lifespan*365)+1)</f>
        <v>41526</v>
      </c>
      <c r="F2">
        <f t="shared" ref="F2:F65" si="1">IF(ISBLANK(B2),"",YEAR(E2))</f>
        <v>2013</v>
      </c>
      <c r="G2">
        <f t="shared" ref="G2:G65" si="2">IF(F2&lt;=Starting_year-1,1,IF(F2=Starting_year,MONTH(E2),""))</f>
        <v>9</v>
      </c>
      <c r="H2">
        <f t="shared" ref="H2:H65" si="3">IF(ISBLANK(A2),"",DATEDIF(B2,DATE(Starting_year,1,1),"m"))</f>
        <v>15</v>
      </c>
    </row>
    <row r="3" spans="1:10" x14ac:dyDescent="0.25">
      <c r="A3" s="7" t="s">
        <v>94</v>
      </c>
      <c r="B3" s="21">
        <v>40696</v>
      </c>
      <c r="C3" s="7" t="s">
        <v>95</v>
      </c>
      <c r="D3" t="str">
        <f t="shared" ref="D3:D66" si="4">IF(NOT(ISBLANK(A3)),IF(AND(ISNUMBER(B3),OR(C3="Laptop",C3="Desktop")),"",1),"")</f>
        <v/>
      </c>
      <c r="E3" s="51">
        <f t="shared" si="0"/>
        <v>41792</v>
      </c>
      <c r="F3">
        <f t="shared" si="1"/>
        <v>2014</v>
      </c>
      <c r="G3" t="str">
        <f t="shared" si="2"/>
        <v/>
      </c>
      <c r="H3">
        <f t="shared" si="3"/>
        <v>18</v>
      </c>
    </row>
    <row r="4" spans="1:10" x14ac:dyDescent="0.25">
      <c r="A4" s="7" t="s">
        <v>96</v>
      </c>
      <c r="B4" s="21">
        <v>41198</v>
      </c>
      <c r="C4" s="7" t="s">
        <v>95</v>
      </c>
      <c r="D4" t="str">
        <f t="shared" si="4"/>
        <v/>
      </c>
      <c r="E4" s="51">
        <f t="shared" si="0"/>
        <v>42294</v>
      </c>
      <c r="F4">
        <f t="shared" si="1"/>
        <v>2015</v>
      </c>
      <c r="G4" t="str">
        <f t="shared" si="2"/>
        <v/>
      </c>
      <c r="H4">
        <f t="shared" si="3"/>
        <v>2</v>
      </c>
    </row>
    <row r="5" spans="1:10" x14ac:dyDescent="0.25">
      <c r="A5" s="7" t="s">
        <v>97</v>
      </c>
      <c r="B5" s="21">
        <v>40430</v>
      </c>
      <c r="C5" s="7" t="s">
        <v>85</v>
      </c>
      <c r="D5" t="str">
        <f t="shared" si="4"/>
        <v/>
      </c>
      <c r="E5" s="51">
        <f t="shared" si="0"/>
        <v>41161</v>
      </c>
      <c r="F5">
        <f t="shared" si="1"/>
        <v>2012</v>
      </c>
      <c r="G5">
        <f t="shared" si="2"/>
        <v>1</v>
      </c>
      <c r="H5">
        <f t="shared" si="3"/>
        <v>27</v>
      </c>
    </row>
    <row r="6" spans="1:10" x14ac:dyDescent="0.25">
      <c r="A6" s="7" t="s">
        <v>98</v>
      </c>
      <c r="B6" s="21">
        <v>40515</v>
      </c>
      <c r="C6" s="7" t="s">
        <v>85</v>
      </c>
      <c r="D6" t="str">
        <f t="shared" si="4"/>
        <v/>
      </c>
      <c r="E6" s="51">
        <f t="shared" si="0"/>
        <v>41246</v>
      </c>
      <c r="F6">
        <f t="shared" si="1"/>
        <v>2012</v>
      </c>
      <c r="G6">
        <f t="shared" si="2"/>
        <v>1</v>
      </c>
      <c r="H6">
        <f t="shared" si="3"/>
        <v>24</v>
      </c>
    </row>
    <row r="7" spans="1:10" x14ac:dyDescent="0.25">
      <c r="A7" s="7" t="s">
        <v>99</v>
      </c>
      <c r="B7" s="21">
        <v>40393</v>
      </c>
      <c r="C7" s="7" t="s">
        <v>95</v>
      </c>
      <c r="D7" t="str">
        <f t="shared" si="4"/>
        <v/>
      </c>
      <c r="E7" s="51">
        <f t="shared" si="0"/>
        <v>41489</v>
      </c>
      <c r="F7">
        <f t="shared" si="1"/>
        <v>2013</v>
      </c>
      <c r="G7">
        <f t="shared" si="2"/>
        <v>8</v>
      </c>
      <c r="H7">
        <f t="shared" si="3"/>
        <v>28</v>
      </c>
    </row>
    <row r="8" spans="1:10" x14ac:dyDescent="0.25">
      <c r="A8" s="7" t="s">
        <v>100</v>
      </c>
      <c r="B8" s="21">
        <v>41061</v>
      </c>
      <c r="C8" s="7" t="s">
        <v>85</v>
      </c>
      <c r="D8" t="str">
        <f t="shared" si="4"/>
        <v/>
      </c>
      <c r="E8" s="51">
        <f t="shared" si="0"/>
        <v>41792</v>
      </c>
      <c r="F8">
        <f t="shared" si="1"/>
        <v>2014</v>
      </c>
      <c r="G8" t="str">
        <f t="shared" si="2"/>
        <v/>
      </c>
      <c r="H8">
        <f t="shared" si="3"/>
        <v>7</v>
      </c>
    </row>
    <row r="9" spans="1:10" x14ac:dyDescent="0.25">
      <c r="A9" s="7" t="s">
        <v>101</v>
      </c>
      <c r="B9" s="21">
        <v>41160</v>
      </c>
      <c r="C9" s="7" t="s">
        <v>85</v>
      </c>
      <c r="D9" t="str">
        <f t="shared" si="4"/>
        <v/>
      </c>
      <c r="E9" s="51">
        <f t="shared" si="0"/>
        <v>41891</v>
      </c>
      <c r="F9">
        <f t="shared" si="1"/>
        <v>2014</v>
      </c>
      <c r="G9" t="str">
        <f t="shared" si="2"/>
        <v/>
      </c>
      <c r="H9">
        <f t="shared" si="3"/>
        <v>3</v>
      </c>
    </row>
    <row r="10" spans="1:10" x14ac:dyDescent="0.25">
      <c r="A10" s="7" t="s">
        <v>102</v>
      </c>
      <c r="B10" s="21">
        <v>40734</v>
      </c>
      <c r="C10" s="7" t="s">
        <v>85</v>
      </c>
      <c r="D10" t="str">
        <f t="shared" si="4"/>
        <v/>
      </c>
      <c r="E10" s="51">
        <f t="shared" si="0"/>
        <v>41465</v>
      </c>
      <c r="F10">
        <f t="shared" si="1"/>
        <v>2013</v>
      </c>
      <c r="G10">
        <f t="shared" si="2"/>
        <v>7</v>
      </c>
      <c r="H10">
        <f t="shared" si="3"/>
        <v>17</v>
      </c>
    </row>
    <row r="11" spans="1:10" x14ac:dyDescent="0.25">
      <c r="A11" s="7" t="s">
        <v>97</v>
      </c>
      <c r="B11" s="21">
        <v>40703</v>
      </c>
      <c r="C11" s="7" t="s">
        <v>85</v>
      </c>
      <c r="D11" t="str">
        <f t="shared" si="4"/>
        <v/>
      </c>
      <c r="E11" s="51">
        <f t="shared" si="0"/>
        <v>41434</v>
      </c>
      <c r="F11">
        <f t="shared" si="1"/>
        <v>2013</v>
      </c>
      <c r="G11">
        <f t="shared" si="2"/>
        <v>6</v>
      </c>
      <c r="H11">
        <f t="shared" si="3"/>
        <v>18</v>
      </c>
    </row>
    <row r="12" spans="1:10" x14ac:dyDescent="0.25">
      <c r="A12" s="7" t="s">
        <v>103</v>
      </c>
      <c r="B12" s="21">
        <v>39905</v>
      </c>
      <c r="C12" s="7" t="s">
        <v>95</v>
      </c>
      <c r="D12" t="str">
        <f t="shared" si="4"/>
        <v/>
      </c>
      <c r="E12" s="51">
        <f t="shared" si="0"/>
        <v>41001</v>
      </c>
      <c r="F12">
        <f t="shared" si="1"/>
        <v>2012</v>
      </c>
      <c r="G12">
        <f t="shared" si="2"/>
        <v>1</v>
      </c>
      <c r="H12">
        <f t="shared" si="3"/>
        <v>44</v>
      </c>
    </row>
    <row r="13" spans="1:10" x14ac:dyDescent="0.25">
      <c r="A13" s="7" t="s">
        <v>104</v>
      </c>
      <c r="B13" s="21">
        <v>40925</v>
      </c>
      <c r="C13" s="7" t="s">
        <v>95</v>
      </c>
      <c r="D13" t="str">
        <f t="shared" si="4"/>
        <v/>
      </c>
      <c r="E13" s="51">
        <f t="shared" si="0"/>
        <v>42021</v>
      </c>
      <c r="F13">
        <f t="shared" si="1"/>
        <v>2015</v>
      </c>
      <c r="G13" t="str">
        <f t="shared" si="2"/>
        <v/>
      </c>
      <c r="H13">
        <f t="shared" si="3"/>
        <v>11</v>
      </c>
    </row>
    <row r="14" spans="1:10" x14ac:dyDescent="0.25">
      <c r="A14" s="7" t="s">
        <v>100</v>
      </c>
      <c r="B14" s="21">
        <v>41038</v>
      </c>
      <c r="C14" s="7" t="s">
        <v>85</v>
      </c>
      <c r="D14" t="str">
        <f t="shared" si="4"/>
        <v/>
      </c>
      <c r="E14" s="51">
        <f t="shared" si="0"/>
        <v>41769</v>
      </c>
      <c r="F14">
        <f t="shared" si="1"/>
        <v>2014</v>
      </c>
      <c r="G14" t="str">
        <f t="shared" si="2"/>
        <v/>
      </c>
      <c r="H14">
        <f t="shared" si="3"/>
        <v>7</v>
      </c>
    </row>
    <row r="15" spans="1:10" x14ac:dyDescent="0.25">
      <c r="A15" s="7" t="s">
        <v>101</v>
      </c>
      <c r="B15" s="21">
        <v>40880</v>
      </c>
      <c r="C15" s="7" t="s">
        <v>85</v>
      </c>
      <c r="D15" t="str">
        <f t="shared" si="4"/>
        <v/>
      </c>
      <c r="E15" s="51">
        <f t="shared" si="0"/>
        <v>41611</v>
      </c>
      <c r="F15">
        <f t="shared" si="1"/>
        <v>2013</v>
      </c>
      <c r="G15">
        <f t="shared" si="2"/>
        <v>12</v>
      </c>
      <c r="H15">
        <f t="shared" si="3"/>
        <v>12</v>
      </c>
    </row>
    <row r="16" spans="1:10" x14ac:dyDescent="0.25">
      <c r="A16" s="7" t="s">
        <v>105</v>
      </c>
      <c r="B16" s="21">
        <v>40240</v>
      </c>
      <c r="C16" s="7" t="s">
        <v>95</v>
      </c>
      <c r="D16" t="str">
        <f t="shared" si="4"/>
        <v/>
      </c>
      <c r="E16" s="51">
        <f t="shared" si="0"/>
        <v>41336</v>
      </c>
      <c r="F16">
        <f t="shared" si="1"/>
        <v>2013</v>
      </c>
      <c r="G16">
        <f t="shared" si="2"/>
        <v>3</v>
      </c>
      <c r="H16">
        <f t="shared" si="3"/>
        <v>33</v>
      </c>
    </row>
    <row r="17" spans="1:8" x14ac:dyDescent="0.25">
      <c r="A17" s="7" t="s">
        <v>106</v>
      </c>
      <c r="B17" s="21">
        <v>40941</v>
      </c>
      <c r="C17" s="7" t="s">
        <v>85</v>
      </c>
      <c r="D17" t="str">
        <f t="shared" si="4"/>
        <v/>
      </c>
      <c r="E17" s="51">
        <f t="shared" si="0"/>
        <v>41672</v>
      </c>
      <c r="F17">
        <f t="shared" si="1"/>
        <v>2014</v>
      </c>
      <c r="G17" t="str">
        <f t="shared" si="2"/>
        <v/>
      </c>
      <c r="H17">
        <f t="shared" si="3"/>
        <v>10</v>
      </c>
    </row>
    <row r="18" spans="1:8" x14ac:dyDescent="0.25">
      <c r="A18" s="7" t="s">
        <v>107</v>
      </c>
      <c r="B18" s="21">
        <v>40642</v>
      </c>
      <c r="C18" s="7" t="s">
        <v>85</v>
      </c>
      <c r="D18" t="str">
        <f t="shared" si="4"/>
        <v/>
      </c>
      <c r="E18" s="51">
        <f t="shared" si="0"/>
        <v>41373</v>
      </c>
      <c r="F18">
        <f t="shared" si="1"/>
        <v>2013</v>
      </c>
      <c r="G18">
        <f t="shared" si="2"/>
        <v>4</v>
      </c>
      <c r="H18">
        <f t="shared" si="3"/>
        <v>20</v>
      </c>
    </row>
    <row r="19" spans="1:8" x14ac:dyDescent="0.25">
      <c r="A19" s="7" t="s">
        <v>108</v>
      </c>
      <c r="B19" s="21">
        <v>40734</v>
      </c>
      <c r="C19" s="7" t="s">
        <v>85</v>
      </c>
      <c r="D19" t="str">
        <f t="shared" si="4"/>
        <v/>
      </c>
      <c r="E19" s="51">
        <f t="shared" si="0"/>
        <v>41465</v>
      </c>
      <c r="F19">
        <f t="shared" si="1"/>
        <v>2013</v>
      </c>
      <c r="G19">
        <f t="shared" si="2"/>
        <v>7</v>
      </c>
      <c r="H19">
        <f t="shared" si="3"/>
        <v>17</v>
      </c>
    </row>
    <row r="20" spans="1:8" x14ac:dyDescent="0.25">
      <c r="A20" s="7" t="s">
        <v>98</v>
      </c>
      <c r="B20" s="21">
        <v>40734</v>
      </c>
      <c r="C20" s="7" t="s">
        <v>85</v>
      </c>
      <c r="D20" t="str">
        <f t="shared" si="4"/>
        <v/>
      </c>
      <c r="E20" s="51">
        <f t="shared" si="0"/>
        <v>41465</v>
      </c>
      <c r="F20">
        <f t="shared" si="1"/>
        <v>2013</v>
      </c>
      <c r="G20">
        <f t="shared" si="2"/>
        <v>7</v>
      </c>
      <c r="H20">
        <f t="shared" si="3"/>
        <v>17</v>
      </c>
    </row>
    <row r="21" spans="1:8" x14ac:dyDescent="0.25">
      <c r="A21" s="7" t="s">
        <v>109</v>
      </c>
      <c r="B21" s="21">
        <v>40726</v>
      </c>
      <c r="C21" s="7" t="s">
        <v>95</v>
      </c>
      <c r="D21" t="str">
        <f t="shared" si="4"/>
        <v/>
      </c>
      <c r="E21" s="51">
        <f t="shared" si="0"/>
        <v>41822</v>
      </c>
      <c r="F21">
        <f t="shared" si="1"/>
        <v>2014</v>
      </c>
      <c r="G21" t="str">
        <f t="shared" si="2"/>
        <v/>
      </c>
      <c r="H21">
        <f t="shared" si="3"/>
        <v>17</v>
      </c>
    </row>
    <row r="22" spans="1:8" x14ac:dyDescent="0.25">
      <c r="A22" s="7" t="s">
        <v>110</v>
      </c>
      <c r="B22" s="21">
        <v>41198</v>
      </c>
      <c r="C22" s="7" t="s">
        <v>95</v>
      </c>
      <c r="D22" t="str">
        <f t="shared" si="4"/>
        <v/>
      </c>
      <c r="E22" s="51">
        <f t="shared" si="0"/>
        <v>42294</v>
      </c>
      <c r="F22">
        <f t="shared" si="1"/>
        <v>2015</v>
      </c>
      <c r="G22" t="str">
        <f t="shared" si="2"/>
        <v/>
      </c>
      <c r="H22">
        <f t="shared" si="3"/>
        <v>2</v>
      </c>
    </row>
    <row r="23" spans="1:8" x14ac:dyDescent="0.25">
      <c r="A23" s="7" t="s">
        <v>102</v>
      </c>
      <c r="B23" s="21">
        <v>40563</v>
      </c>
      <c r="C23" s="7" t="s">
        <v>85</v>
      </c>
      <c r="D23" t="str">
        <f t="shared" si="4"/>
        <v/>
      </c>
      <c r="E23" s="51">
        <f t="shared" si="0"/>
        <v>41294</v>
      </c>
      <c r="F23">
        <f t="shared" si="1"/>
        <v>2013</v>
      </c>
      <c r="G23">
        <f t="shared" si="2"/>
        <v>1</v>
      </c>
      <c r="H23">
        <f t="shared" si="3"/>
        <v>23</v>
      </c>
    </row>
    <row r="24" spans="1:8" x14ac:dyDescent="0.25">
      <c r="A24" s="7" t="s">
        <v>106</v>
      </c>
      <c r="B24" s="21">
        <v>41245</v>
      </c>
      <c r="C24" s="7" t="s">
        <v>85</v>
      </c>
      <c r="D24" t="str">
        <f t="shared" si="4"/>
        <v/>
      </c>
      <c r="E24" s="51">
        <f t="shared" si="0"/>
        <v>41976</v>
      </c>
      <c r="F24">
        <f t="shared" si="1"/>
        <v>2014</v>
      </c>
      <c r="G24" t="str">
        <f t="shared" si="2"/>
        <v/>
      </c>
      <c r="H24">
        <f t="shared" si="3"/>
        <v>0</v>
      </c>
    </row>
    <row r="25" spans="1:8" x14ac:dyDescent="0.25">
      <c r="A25" s="7" t="s">
        <v>111</v>
      </c>
      <c r="B25" s="21">
        <v>40393</v>
      </c>
      <c r="C25" s="7" t="s">
        <v>95</v>
      </c>
      <c r="D25" t="str">
        <f t="shared" si="4"/>
        <v/>
      </c>
      <c r="E25" s="51">
        <f t="shared" si="0"/>
        <v>41489</v>
      </c>
      <c r="F25">
        <f t="shared" si="1"/>
        <v>2013</v>
      </c>
      <c r="G25">
        <f t="shared" si="2"/>
        <v>8</v>
      </c>
      <c r="H25">
        <f t="shared" si="3"/>
        <v>28</v>
      </c>
    </row>
    <row r="26" spans="1:8" x14ac:dyDescent="0.25">
      <c r="A26" s="7" t="s">
        <v>112</v>
      </c>
      <c r="B26" s="21">
        <v>40969</v>
      </c>
      <c r="C26" s="7" t="s">
        <v>85</v>
      </c>
      <c r="D26" t="str">
        <f t="shared" si="4"/>
        <v/>
      </c>
      <c r="E26" s="51">
        <f t="shared" si="0"/>
        <v>41700</v>
      </c>
      <c r="F26">
        <f t="shared" si="1"/>
        <v>2014</v>
      </c>
      <c r="G26" t="str">
        <f t="shared" si="2"/>
        <v/>
      </c>
      <c r="H26">
        <f t="shared" si="3"/>
        <v>10</v>
      </c>
    </row>
    <row r="27" spans="1:8" x14ac:dyDescent="0.25">
      <c r="A27" s="7" t="s">
        <v>113</v>
      </c>
      <c r="B27" s="21">
        <v>40946</v>
      </c>
      <c r="C27" s="7" t="s">
        <v>85</v>
      </c>
      <c r="D27" t="str">
        <f t="shared" si="4"/>
        <v/>
      </c>
      <c r="E27" s="51">
        <f t="shared" si="0"/>
        <v>41677</v>
      </c>
      <c r="F27">
        <f t="shared" si="1"/>
        <v>2014</v>
      </c>
      <c r="G27" t="str">
        <f t="shared" si="2"/>
        <v/>
      </c>
      <c r="H27">
        <f t="shared" si="3"/>
        <v>10</v>
      </c>
    </row>
    <row r="28" spans="1:8" x14ac:dyDescent="0.25">
      <c r="A28" s="7" t="s">
        <v>114</v>
      </c>
      <c r="B28" s="21">
        <v>41160</v>
      </c>
      <c r="C28" s="7" t="s">
        <v>85</v>
      </c>
      <c r="D28" t="str">
        <f t="shared" si="4"/>
        <v/>
      </c>
      <c r="E28" s="51">
        <f t="shared" si="0"/>
        <v>41891</v>
      </c>
      <c r="F28">
        <f t="shared" si="1"/>
        <v>2014</v>
      </c>
      <c r="G28" t="str">
        <f t="shared" si="2"/>
        <v/>
      </c>
      <c r="H28">
        <f t="shared" si="3"/>
        <v>3</v>
      </c>
    </row>
    <row r="29" spans="1:8" x14ac:dyDescent="0.25">
      <c r="A29" s="7" t="s">
        <v>100</v>
      </c>
      <c r="B29" s="21">
        <v>40612</v>
      </c>
      <c r="C29" s="7" t="s">
        <v>85</v>
      </c>
      <c r="D29" t="str">
        <f t="shared" si="4"/>
        <v/>
      </c>
      <c r="E29" s="51">
        <f t="shared" si="0"/>
        <v>41343</v>
      </c>
      <c r="F29">
        <f t="shared" si="1"/>
        <v>2013</v>
      </c>
      <c r="G29">
        <f t="shared" si="2"/>
        <v>3</v>
      </c>
      <c r="H29">
        <f t="shared" si="3"/>
        <v>21</v>
      </c>
    </row>
    <row r="30" spans="1:8" x14ac:dyDescent="0.25">
      <c r="A30" s="7" t="s">
        <v>115</v>
      </c>
      <c r="B30" s="21">
        <v>40665</v>
      </c>
      <c r="C30" s="7" t="s">
        <v>95</v>
      </c>
      <c r="D30" t="str">
        <f t="shared" si="4"/>
        <v/>
      </c>
      <c r="E30" s="51">
        <f t="shared" si="0"/>
        <v>41761</v>
      </c>
      <c r="F30">
        <f t="shared" si="1"/>
        <v>2014</v>
      </c>
      <c r="G30" t="str">
        <f t="shared" si="2"/>
        <v/>
      </c>
      <c r="H30">
        <f t="shared" si="3"/>
        <v>19</v>
      </c>
    </row>
    <row r="31" spans="1:8" x14ac:dyDescent="0.25">
      <c r="A31" s="7" t="s">
        <v>116</v>
      </c>
      <c r="B31" s="21">
        <v>40953</v>
      </c>
      <c r="C31" s="7" t="s">
        <v>85</v>
      </c>
      <c r="D31" t="str">
        <f t="shared" si="4"/>
        <v/>
      </c>
      <c r="E31" s="51">
        <f t="shared" si="0"/>
        <v>41684</v>
      </c>
      <c r="F31">
        <f t="shared" si="1"/>
        <v>2014</v>
      </c>
      <c r="G31" t="str">
        <f t="shared" si="2"/>
        <v/>
      </c>
      <c r="H31">
        <f t="shared" si="3"/>
        <v>10</v>
      </c>
    </row>
    <row r="32" spans="1:8" x14ac:dyDescent="0.25">
      <c r="A32" s="7" t="s">
        <v>107</v>
      </c>
      <c r="B32" s="21">
        <v>40795</v>
      </c>
      <c r="C32" s="7" t="s">
        <v>85</v>
      </c>
      <c r="D32" t="str">
        <f t="shared" si="4"/>
        <v/>
      </c>
      <c r="E32" s="51">
        <f t="shared" si="0"/>
        <v>41526</v>
      </c>
      <c r="F32">
        <f t="shared" si="1"/>
        <v>2013</v>
      </c>
      <c r="G32">
        <f t="shared" si="2"/>
        <v>9</v>
      </c>
      <c r="H32">
        <f t="shared" si="3"/>
        <v>15</v>
      </c>
    </row>
    <row r="33" spans="1:8" x14ac:dyDescent="0.25">
      <c r="A33" s="7" t="s">
        <v>108</v>
      </c>
      <c r="B33" s="21">
        <v>41245</v>
      </c>
      <c r="C33" s="7" t="s">
        <v>85</v>
      </c>
      <c r="D33" t="str">
        <f t="shared" si="4"/>
        <v/>
      </c>
      <c r="E33" s="51">
        <f t="shared" si="0"/>
        <v>41976</v>
      </c>
      <c r="F33">
        <f t="shared" si="1"/>
        <v>2014</v>
      </c>
      <c r="G33" t="str">
        <f t="shared" si="2"/>
        <v/>
      </c>
      <c r="H33">
        <f t="shared" si="3"/>
        <v>0</v>
      </c>
    </row>
    <row r="34" spans="1:8" x14ac:dyDescent="0.25">
      <c r="A34" s="7" t="s">
        <v>117</v>
      </c>
      <c r="B34" s="21">
        <v>40696</v>
      </c>
      <c r="C34" s="7" t="s">
        <v>95</v>
      </c>
      <c r="D34" t="str">
        <f t="shared" si="4"/>
        <v/>
      </c>
      <c r="E34" s="51">
        <f t="shared" ref="E34:E65" si="5">IF(ISBLANK(B34),"",B34+IF(C34="Laptop",Laptop_lifespan*365,Desktop_lifespan*365)+1)</f>
        <v>41792</v>
      </c>
      <c r="F34">
        <f t="shared" si="1"/>
        <v>2014</v>
      </c>
      <c r="G34" t="str">
        <f t="shared" si="2"/>
        <v/>
      </c>
      <c r="H34">
        <f t="shared" si="3"/>
        <v>18</v>
      </c>
    </row>
    <row r="35" spans="1:8" x14ac:dyDescent="0.25">
      <c r="A35" s="7" t="s">
        <v>118</v>
      </c>
      <c r="B35" s="21">
        <v>41153</v>
      </c>
      <c r="C35" s="7" t="s">
        <v>85</v>
      </c>
      <c r="D35" t="str">
        <f t="shared" si="4"/>
        <v/>
      </c>
      <c r="E35" s="51">
        <f t="shared" si="5"/>
        <v>41884</v>
      </c>
      <c r="F35">
        <f t="shared" si="1"/>
        <v>2014</v>
      </c>
      <c r="G35" t="str">
        <f t="shared" si="2"/>
        <v/>
      </c>
      <c r="H35">
        <f t="shared" si="3"/>
        <v>4</v>
      </c>
    </row>
    <row r="36" spans="1:8" x14ac:dyDescent="0.25">
      <c r="A36" s="7" t="s">
        <v>119</v>
      </c>
      <c r="B36" s="21">
        <v>41007</v>
      </c>
      <c r="C36" s="7" t="s">
        <v>85</v>
      </c>
      <c r="D36" t="str">
        <f t="shared" si="4"/>
        <v/>
      </c>
      <c r="E36" s="51">
        <f t="shared" si="5"/>
        <v>41738</v>
      </c>
      <c r="F36">
        <f t="shared" si="1"/>
        <v>2014</v>
      </c>
      <c r="G36" t="str">
        <f t="shared" si="2"/>
        <v/>
      </c>
      <c r="H36">
        <f t="shared" si="3"/>
        <v>8</v>
      </c>
    </row>
    <row r="37" spans="1:8" x14ac:dyDescent="0.25">
      <c r="A37" s="7" t="s">
        <v>120</v>
      </c>
      <c r="B37" s="21">
        <v>41160</v>
      </c>
      <c r="C37" s="7" t="s">
        <v>85</v>
      </c>
      <c r="D37" t="str">
        <f t="shared" si="4"/>
        <v/>
      </c>
      <c r="E37" s="51">
        <f t="shared" si="5"/>
        <v>41891</v>
      </c>
      <c r="F37">
        <f t="shared" si="1"/>
        <v>2014</v>
      </c>
      <c r="G37" t="str">
        <f t="shared" si="2"/>
        <v/>
      </c>
      <c r="H37">
        <f t="shared" si="3"/>
        <v>3</v>
      </c>
    </row>
    <row r="38" spans="1:8" x14ac:dyDescent="0.25">
      <c r="A38" s="7" t="s">
        <v>101</v>
      </c>
      <c r="B38" s="21">
        <v>41161</v>
      </c>
      <c r="C38" s="7" t="s">
        <v>85</v>
      </c>
      <c r="D38" t="str">
        <f t="shared" si="4"/>
        <v/>
      </c>
      <c r="E38" s="51">
        <f t="shared" si="5"/>
        <v>41892</v>
      </c>
      <c r="F38">
        <f t="shared" si="1"/>
        <v>2014</v>
      </c>
      <c r="G38" t="str">
        <f t="shared" si="2"/>
        <v/>
      </c>
      <c r="H38">
        <f t="shared" si="3"/>
        <v>3</v>
      </c>
    </row>
    <row r="39" spans="1:8" x14ac:dyDescent="0.25">
      <c r="A39" s="7" t="s">
        <v>121</v>
      </c>
      <c r="B39" s="21">
        <v>40969</v>
      </c>
      <c r="C39" s="7" t="s">
        <v>95</v>
      </c>
      <c r="D39" t="str">
        <f t="shared" si="4"/>
        <v/>
      </c>
      <c r="E39" s="51">
        <f t="shared" si="5"/>
        <v>42065</v>
      </c>
      <c r="F39">
        <f t="shared" si="1"/>
        <v>2015</v>
      </c>
      <c r="G39" t="str">
        <f t="shared" si="2"/>
        <v/>
      </c>
      <c r="H39">
        <f t="shared" si="3"/>
        <v>10</v>
      </c>
    </row>
    <row r="40" spans="1:8" x14ac:dyDescent="0.25">
      <c r="A40" s="7" t="s">
        <v>122</v>
      </c>
      <c r="B40" s="21">
        <v>41198</v>
      </c>
      <c r="C40" s="7" t="s">
        <v>95</v>
      </c>
      <c r="D40" t="str">
        <f t="shared" si="4"/>
        <v/>
      </c>
      <c r="E40" s="51">
        <f t="shared" si="5"/>
        <v>42294</v>
      </c>
      <c r="F40">
        <f t="shared" si="1"/>
        <v>2015</v>
      </c>
      <c r="G40" t="str">
        <f t="shared" si="2"/>
        <v/>
      </c>
      <c r="H40">
        <f t="shared" si="3"/>
        <v>2</v>
      </c>
    </row>
    <row r="41" spans="1:8" x14ac:dyDescent="0.25">
      <c r="A41" s="7" t="s">
        <v>112</v>
      </c>
      <c r="B41" s="21">
        <v>41161</v>
      </c>
      <c r="C41" s="7" t="s">
        <v>85</v>
      </c>
      <c r="D41" t="str">
        <f t="shared" si="4"/>
        <v/>
      </c>
      <c r="E41" s="51">
        <f t="shared" si="5"/>
        <v>41892</v>
      </c>
      <c r="F41">
        <f t="shared" si="1"/>
        <v>2014</v>
      </c>
      <c r="G41" t="str">
        <f t="shared" si="2"/>
        <v/>
      </c>
      <c r="H41">
        <f t="shared" si="3"/>
        <v>3</v>
      </c>
    </row>
    <row r="42" spans="1:8" x14ac:dyDescent="0.25">
      <c r="A42" s="7" t="s">
        <v>113</v>
      </c>
      <c r="B42" s="21">
        <v>41245</v>
      </c>
      <c r="C42" s="7" t="s">
        <v>85</v>
      </c>
      <c r="D42" t="str">
        <f t="shared" si="4"/>
        <v/>
      </c>
      <c r="E42" s="51">
        <f t="shared" si="5"/>
        <v>41976</v>
      </c>
      <c r="F42">
        <f t="shared" si="1"/>
        <v>2014</v>
      </c>
      <c r="G42" t="str">
        <f t="shared" si="2"/>
        <v/>
      </c>
      <c r="H42">
        <f t="shared" si="3"/>
        <v>0</v>
      </c>
    </row>
    <row r="43" spans="1:8" x14ac:dyDescent="0.25">
      <c r="A43" s="7" t="s">
        <v>123</v>
      </c>
      <c r="B43" s="21">
        <v>40301</v>
      </c>
      <c r="C43" s="7" t="s">
        <v>95</v>
      </c>
      <c r="D43" t="str">
        <f t="shared" si="4"/>
        <v/>
      </c>
      <c r="E43" s="51">
        <f t="shared" si="5"/>
        <v>41397</v>
      </c>
      <c r="F43">
        <f t="shared" si="1"/>
        <v>2013</v>
      </c>
      <c r="G43">
        <f t="shared" si="2"/>
        <v>5</v>
      </c>
      <c r="H43">
        <f t="shared" si="3"/>
        <v>31</v>
      </c>
    </row>
    <row r="44" spans="1:8" x14ac:dyDescent="0.25">
      <c r="A44" s="7" t="s">
        <v>124</v>
      </c>
      <c r="B44" s="21">
        <v>41061</v>
      </c>
      <c r="C44" s="7" t="s">
        <v>95</v>
      </c>
      <c r="D44" t="str">
        <f t="shared" si="4"/>
        <v/>
      </c>
      <c r="E44" s="51">
        <f t="shared" si="5"/>
        <v>42157</v>
      </c>
      <c r="F44">
        <f t="shared" si="1"/>
        <v>2015</v>
      </c>
      <c r="G44" t="str">
        <f t="shared" si="2"/>
        <v/>
      </c>
      <c r="H44">
        <f t="shared" si="3"/>
        <v>7</v>
      </c>
    </row>
    <row r="45" spans="1:8" x14ac:dyDescent="0.25">
      <c r="A45" s="7" t="s">
        <v>125</v>
      </c>
      <c r="B45" s="21">
        <v>41038</v>
      </c>
      <c r="C45" s="7" t="s">
        <v>85</v>
      </c>
      <c r="D45" t="str">
        <f t="shared" si="4"/>
        <v/>
      </c>
      <c r="E45" s="51">
        <f t="shared" si="5"/>
        <v>41769</v>
      </c>
      <c r="F45">
        <f t="shared" si="1"/>
        <v>2014</v>
      </c>
      <c r="G45" t="str">
        <f t="shared" si="2"/>
        <v/>
      </c>
      <c r="H45">
        <f t="shared" si="3"/>
        <v>7</v>
      </c>
    </row>
    <row r="46" spans="1:8" x14ac:dyDescent="0.25">
      <c r="A46" s="7" t="s">
        <v>126</v>
      </c>
      <c r="B46" s="21">
        <v>40795</v>
      </c>
      <c r="C46" s="7" t="s">
        <v>85</v>
      </c>
      <c r="D46" t="str">
        <f t="shared" si="4"/>
        <v/>
      </c>
      <c r="E46" s="51">
        <f t="shared" si="5"/>
        <v>41526</v>
      </c>
      <c r="F46">
        <f t="shared" si="1"/>
        <v>2013</v>
      </c>
      <c r="G46">
        <f t="shared" si="2"/>
        <v>9</v>
      </c>
      <c r="H46">
        <f t="shared" si="3"/>
        <v>15</v>
      </c>
    </row>
    <row r="47" spans="1:8" x14ac:dyDescent="0.25">
      <c r="A47" s="7" t="s">
        <v>102</v>
      </c>
      <c r="B47" s="21">
        <v>40795</v>
      </c>
      <c r="C47" s="7" t="s">
        <v>85</v>
      </c>
      <c r="D47" t="str">
        <f t="shared" si="4"/>
        <v/>
      </c>
      <c r="E47" s="51">
        <f t="shared" si="5"/>
        <v>41526</v>
      </c>
      <c r="F47">
        <f t="shared" si="1"/>
        <v>2013</v>
      </c>
      <c r="G47">
        <f t="shared" si="2"/>
        <v>9</v>
      </c>
      <c r="H47">
        <f t="shared" si="3"/>
        <v>15</v>
      </c>
    </row>
    <row r="48" spans="1:8" x14ac:dyDescent="0.25">
      <c r="A48" s="7" t="s">
        <v>127</v>
      </c>
      <c r="B48" s="21">
        <v>40696</v>
      </c>
      <c r="C48" s="7" t="s">
        <v>95</v>
      </c>
      <c r="D48" t="str">
        <f t="shared" si="4"/>
        <v/>
      </c>
      <c r="E48" s="51">
        <f t="shared" si="5"/>
        <v>41792</v>
      </c>
      <c r="F48">
        <f t="shared" si="1"/>
        <v>2014</v>
      </c>
      <c r="G48" t="str">
        <f t="shared" si="2"/>
        <v/>
      </c>
      <c r="H48">
        <f t="shared" si="3"/>
        <v>18</v>
      </c>
    </row>
    <row r="49" spans="1:8" x14ac:dyDescent="0.25">
      <c r="A49" s="7" t="s">
        <v>128</v>
      </c>
      <c r="B49" s="21">
        <v>41198</v>
      </c>
      <c r="C49" s="7" t="s">
        <v>95</v>
      </c>
      <c r="D49" t="str">
        <f t="shared" si="4"/>
        <v/>
      </c>
      <c r="E49" s="51">
        <f t="shared" si="5"/>
        <v>42294</v>
      </c>
      <c r="F49">
        <f t="shared" si="1"/>
        <v>2015</v>
      </c>
      <c r="G49" t="str">
        <f t="shared" si="2"/>
        <v/>
      </c>
      <c r="H49">
        <f t="shared" si="3"/>
        <v>2</v>
      </c>
    </row>
    <row r="50" spans="1:8" x14ac:dyDescent="0.25">
      <c r="A50" s="7" t="s">
        <v>114</v>
      </c>
      <c r="B50" s="21">
        <v>41191</v>
      </c>
      <c r="C50" s="7" t="s">
        <v>85</v>
      </c>
      <c r="D50" t="str">
        <f t="shared" si="4"/>
        <v/>
      </c>
      <c r="E50" s="51">
        <f t="shared" si="5"/>
        <v>41922</v>
      </c>
      <c r="F50">
        <f t="shared" si="1"/>
        <v>2014</v>
      </c>
      <c r="G50" t="str">
        <f t="shared" si="2"/>
        <v/>
      </c>
      <c r="H50">
        <f t="shared" si="3"/>
        <v>2</v>
      </c>
    </row>
    <row r="51" spans="1:8" x14ac:dyDescent="0.25">
      <c r="A51" s="7" t="s">
        <v>118</v>
      </c>
      <c r="B51" s="21">
        <v>41245</v>
      </c>
      <c r="C51" s="7" t="s">
        <v>85</v>
      </c>
      <c r="D51" t="str">
        <f t="shared" si="4"/>
        <v/>
      </c>
      <c r="E51" s="51">
        <f t="shared" si="5"/>
        <v>41976</v>
      </c>
      <c r="F51">
        <f t="shared" si="1"/>
        <v>2014</v>
      </c>
      <c r="G51" t="str">
        <f t="shared" si="2"/>
        <v/>
      </c>
      <c r="H51">
        <f t="shared" si="3"/>
        <v>0</v>
      </c>
    </row>
    <row r="52" spans="1:8" x14ac:dyDescent="0.25">
      <c r="A52" s="7" t="s">
        <v>129</v>
      </c>
      <c r="B52" s="21">
        <v>40727</v>
      </c>
      <c r="C52" s="7" t="s">
        <v>95</v>
      </c>
      <c r="D52" t="str">
        <f t="shared" si="4"/>
        <v/>
      </c>
      <c r="E52" s="51">
        <f t="shared" si="5"/>
        <v>41823</v>
      </c>
      <c r="F52">
        <f t="shared" si="1"/>
        <v>2014</v>
      </c>
      <c r="G52" t="str">
        <f t="shared" si="2"/>
        <v/>
      </c>
      <c r="H52">
        <f t="shared" si="3"/>
        <v>17</v>
      </c>
    </row>
    <row r="53" spans="1:8" x14ac:dyDescent="0.25">
      <c r="A53" s="7" t="s">
        <v>130</v>
      </c>
      <c r="B53" s="21">
        <v>41000</v>
      </c>
      <c r="C53" s="7" t="s">
        <v>85</v>
      </c>
      <c r="D53" t="str">
        <f t="shared" si="4"/>
        <v/>
      </c>
      <c r="E53" s="51">
        <f t="shared" si="5"/>
        <v>41731</v>
      </c>
      <c r="F53">
        <f t="shared" si="1"/>
        <v>2014</v>
      </c>
      <c r="G53" t="str">
        <f t="shared" si="2"/>
        <v/>
      </c>
      <c r="H53">
        <f t="shared" si="3"/>
        <v>9</v>
      </c>
    </row>
    <row r="54" spans="1:8" x14ac:dyDescent="0.25">
      <c r="A54" s="7" t="s">
        <v>131</v>
      </c>
      <c r="B54" s="21">
        <v>40826</v>
      </c>
      <c r="C54" s="7" t="s">
        <v>85</v>
      </c>
      <c r="D54" t="str">
        <f t="shared" si="4"/>
        <v/>
      </c>
      <c r="E54" s="51">
        <f t="shared" si="5"/>
        <v>41557</v>
      </c>
      <c r="F54">
        <f t="shared" si="1"/>
        <v>2013</v>
      </c>
      <c r="G54">
        <f t="shared" si="2"/>
        <v>10</v>
      </c>
      <c r="H54">
        <f t="shared" si="3"/>
        <v>14</v>
      </c>
    </row>
    <row r="55" spans="1:8" x14ac:dyDescent="0.25">
      <c r="A55" s="7" t="s">
        <v>132</v>
      </c>
      <c r="B55" s="21">
        <v>41160</v>
      </c>
      <c r="C55" s="7" t="s">
        <v>95</v>
      </c>
      <c r="D55" t="str">
        <f t="shared" si="4"/>
        <v/>
      </c>
      <c r="E55" s="51">
        <f t="shared" si="5"/>
        <v>42256</v>
      </c>
      <c r="F55">
        <f t="shared" si="1"/>
        <v>2015</v>
      </c>
      <c r="G55" t="str">
        <f t="shared" si="2"/>
        <v/>
      </c>
      <c r="H55">
        <f t="shared" si="3"/>
        <v>3</v>
      </c>
    </row>
    <row r="56" spans="1:8" x14ac:dyDescent="0.25">
      <c r="A56" s="7" t="s">
        <v>106</v>
      </c>
      <c r="B56" s="21">
        <v>40826</v>
      </c>
      <c r="C56" s="7" t="s">
        <v>85</v>
      </c>
      <c r="D56" t="str">
        <f t="shared" si="4"/>
        <v/>
      </c>
      <c r="E56" s="51">
        <f t="shared" si="5"/>
        <v>41557</v>
      </c>
      <c r="F56">
        <f t="shared" si="1"/>
        <v>2013</v>
      </c>
      <c r="G56">
        <f t="shared" si="2"/>
        <v>10</v>
      </c>
      <c r="H56">
        <f t="shared" si="3"/>
        <v>14</v>
      </c>
    </row>
    <row r="57" spans="1:8" x14ac:dyDescent="0.25">
      <c r="A57" s="7" t="s">
        <v>133</v>
      </c>
      <c r="B57" s="21">
        <v>41153</v>
      </c>
      <c r="C57" s="7" t="s">
        <v>95</v>
      </c>
      <c r="D57" t="str">
        <f t="shared" si="4"/>
        <v/>
      </c>
      <c r="E57" s="51">
        <f t="shared" si="5"/>
        <v>42249</v>
      </c>
      <c r="F57">
        <f t="shared" si="1"/>
        <v>2015</v>
      </c>
      <c r="G57" t="str">
        <f t="shared" si="2"/>
        <v/>
      </c>
      <c r="H57">
        <f t="shared" si="3"/>
        <v>4</v>
      </c>
    </row>
    <row r="58" spans="1:8" x14ac:dyDescent="0.25">
      <c r="A58" s="7" t="s">
        <v>134</v>
      </c>
      <c r="B58" s="21">
        <v>41198</v>
      </c>
      <c r="C58" s="7" t="s">
        <v>95</v>
      </c>
      <c r="D58" t="str">
        <f t="shared" si="4"/>
        <v/>
      </c>
      <c r="E58" s="51">
        <f t="shared" si="5"/>
        <v>42294</v>
      </c>
      <c r="F58">
        <f t="shared" si="1"/>
        <v>2015</v>
      </c>
      <c r="G58" t="str">
        <f t="shared" si="2"/>
        <v/>
      </c>
      <c r="H58">
        <f t="shared" si="3"/>
        <v>2</v>
      </c>
    </row>
    <row r="59" spans="1:8" x14ac:dyDescent="0.25">
      <c r="A59" s="7" t="s">
        <v>119</v>
      </c>
      <c r="B59" s="21">
        <v>40887</v>
      </c>
      <c r="C59" s="7" t="s">
        <v>85</v>
      </c>
      <c r="D59" t="str">
        <f t="shared" si="4"/>
        <v/>
      </c>
      <c r="E59" s="51">
        <f t="shared" si="5"/>
        <v>41618</v>
      </c>
      <c r="F59">
        <f t="shared" si="1"/>
        <v>2013</v>
      </c>
      <c r="G59">
        <f t="shared" si="2"/>
        <v>12</v>
      </c>
      <c r="H59">
        <f t="shared" si="3"/>
        <v>12</v>
      </c>
    </row>
    <row r="60" spans="1:8" x14ac:dyDescent="0.25">
      <c r="A60" s="7" t="s">
        <v>120</v>
      </c>
      <c r="B60" s="21">
        <v>41245</v>
      </c>
      <c r="C60" s="7" t="s">
        <v>85</v>
      </c>
      <c r="D60" t="str">
        <f t="shared" si="4"/>
        <v/>
      </c>
      <c r="E60" s="51">
        <f t="shared" si="5"/>
        <v>41976</v>
      </c>
      <c r="F60">
        <f t="shared" si="1"/>
        <v>2014</v>
      </c>
      <c r="G60" t="str">
        <f t="shared" si="2"/>
        <v/>
      </c>
      <c r="H60">
        <f t="shared" si="3"/>
        <v>0</v>
      </c>
    </row>
    <row r="61" spans="1:8" x14ac:dyDescent="0.25">
      <c r="A61" s="7" t="s">
        <v>135</v>
      </c>
      <c r="B61" s="21">
        <v>40696</v>
      </c>
      <c r="C61" s="7" t="s">
        <v>95</v>
      </c>
      <c r="D61" t="str">
        <f t="shared" si="4"/>
        <v/>
      </c>
      <c r="E61" s="51">
        <f t="shared" si="5"/>
        <v>41792</v>
      </c>
      <c r="F61">
        <f t="shared" si="1"/>
        <v>2014</v>
      </c>
      <c r="G61" t="str">
        <f t="shared" si="2"/>
        <v/>
      </c>
      <c r="H61">
        <f t="shared" si="3"/>
        <v>18</v>
      </c>
    </row>
    <row r="62" spans="1:8" x14ac:dyDescent="0.25">
      <c r="A62" s="7" t="s">
        <v>136</v>
      </c>
      <c r="B62" s="21">
        <v>41214</v>
      </c>
      <c r="C62" s="7" t="s">
        <v>85</v>
      </c>
      <c r="D62" t="str">
        <f t="shared" si="4"/>
        <v/>
      </c>
      <c r="E62" s="51">
        <f t="shared" si="5"/>
        <v>41945</v>
      </c>
      <c r="F62">
        <f t="shared" si="1"/>
        <v>2014</v>
      </c>
      <c r="G62" t="str">
        <f t="shared" si="2"/>
        <v/>
      </c>
      <c r="H62">
        <f t="shared" si="3"/>
        <v>2</v>
      </c>
    </row>
    <row r="63" spans="1:8" x14ac:dyDescent="0.25">
      <c r="A63" s="7" t="s">
        <v>137</v>
      </c>
      <c r="B63" s="21">
        <v>41007</v>
      </c>
      <c r="C63" s="7" t="s">
        <v>95</v>
      </c>
      <c r="D63" t="str">
        <f t="shared" si="4"/>
        <v/>
      </c>
      <c r="E63" s="51">
        <f t="shared" si="5"/>
        <v>42103</v>
      </c>
      <c r="F63">
        <f t="shared" si="1"/>
        <v>2015</v>
      </c>
      <c r="G63" t="str">
        <f t="shared" si="2"/>
        <v/>
      </c>
      <c r="H63">
        <f t="shared" si="3"/>
        <v>8</v>
      </c>
    </row>
    <row r="64" spans="1:8" x14ac:dyDescent="0.25">
      <c r="A64" s="7" t="s">
        <v>138</v>
      </c>
      <c r="B64" s="21">
        <v>41160</v>
      </c>
      <c r="C64" s="7" t="s">
        <v>85</v>
      </c>
      <c r="D64" t="str">
        <f t="shared" si="4"/>
        <v/>
      </c>
      <c r="E64" s="51">
        <f t="shared" si="5"/>
        <v>41891</v>
      </c>
      <c r="F64">
        <f t="shared" si="1"/>
        <v>2014</v>
      </c>
      <c r="G64" t="str">
        <f t="shared" si="2"/>
        <v/>
      </c>
      <c r="H64">
        <f t="shared" si="3"/>
        <v>3</v>
      </c>
    </row>
    <row r="65" spans="1:8" x14ac:dyDescent="0.25">
      <c r="A65" s="7" t="s">
        <v>107</v>
      </c>
      <c r="B65" s="21">
        <v>41102</v>
      </c>
      <c r="C65" s="7" t="s">
        <v>85</v>
      </c>
      <c r="D65" t="str">
        <f t="shared" si="4"/>
        <v/>
      </c>
      <c r="E65" s="51">
        <f t="shared" si="5"/>
        <v>41833</v>
      </c>
      <c r="F65">
        <f t="shared" si="1"/>
        <v>2014</v>
      </c>
      <c r="G65" t="str">
        <f t="shared" si="2"/>
        <v/>
      </c>
      <c r="H65">
        <f t="shared" si="3"/>
        <v>5</v>
      </c>
    </row>
    <row r="66" spans="1:8" x14ac:dyDescent="0.25">
      <c r="A66" s="7" t="s">
        <v>139</v>
      </c>
      <c r="B66" s="21">
        <v>40484</v>
      </c>
      <c r="C66" s="7" t="s">
        <v>95</v>
      </c>
      <c r="D66" t="str">
        <f t="shared" si="4"/>
        <v/>
      </c>
      <c r="E66" s="51">
        <f t="shared" ref="E66:E97" si="6">IF(ISBLANK(B66),"",B66+IF(C66="Laptop",Laptop_lifespan*365,Desktop_lifespan*365)+1)</f>
        <v>41580</v>
      </c>
      <c r="F66">
        <f t="shared" ref="F66:F129" si="7">IF(ISBLANK(B66),"",YEAR(E66))</f>
        <v>2013</v>
      </c>
      <c r="G66">
        <f t="shared" ref="G66:G129" si="8">IF(F66&lt;=Starting_year-1,1,IF(F66=Starting_year,MONTH(E66),""))</f>
        <v>11</v>
      </c>
      <c r="H66">
        <f t="shared" ref="H66:H129" si="9">IF(ISBLANK(A66),"",DATEDIF(B66,DATE(Starting_year,1,1),"m"))</f>
        <v>25</v>
      </c>
    </row>
    <row r="67" spans="1:8" x14ac:dyDescent="0.25">
      <c r="A67" s="7" t="s">
        <v>140</v>
      </c>
      <c r="B67" s="21">
        <v>40894</v>
      </c>
      <c r="C67" s="7" t="s">
        <v>95</v>
      </c>
      <c r="D67" t="str">
        <f t="shared" ref="D67:D130" si="10">IF(NOT(ISBLANK(A67)),IF(AND(ISNUMBER(B67),OR(C67="Laptop",C67="Desktop")),"",1),"")</f>
        <v/>
      </c>
      <c r="E67" s="51">
        <f t="shared" si="6"/>
        <v>41990</v>
      </c>
      <c r="F67">
        <f t="shared" si="7"/>
        <v>2014</v>
      </c>
      <c r="G67" t="str">
        <f t="shared" si="8"/>
        <v/>
      </c>
      <c r="H67">
        <f t="shared" si="9"/>
        <v>12</v>
      </c>
    </row>
    <row r="68" spans="1:8" x14ac:dyDescent="0.25">
      <c r="A68" s="7" t="s">
        <v>124</v>
      </c>
      <c r="B68" s="21">
        <v>40826</v>
      </c>
      <c r="C68" s="7" t="s">
        <v>85</v>
      </c>
      <c r="D68" t="str">
        <f t="shared" si="10"/>
        <v/>
      </c>
      <c r="E68" s="51">
        <f t="shared" si="6"/>
        <v>41557</v>
      </c>
      <c r="F68">
        <f t="shared" si="7"/>
        <v>2013</v>
      </c>
      <c r="G68">
        <f t="shared" si="8"/>
        <v>10</v>
      </c>
      <c r="H68">
        <f t="shared" si="9"/>
        <v>14</v>
      </c>
    </row>
    <row r="69" spans="1:8" x14ac:dyDescent="0.25">
      <c r="A69" s="7" t="s">
        <v>125</v>
      </c>
      <c r="B69" s="21">
        <v>41245</v>
      </c>
      <c r="C69" s="7" t="s">
        <v>85</v>
      </c>
      <c r="D69" t="str">
        <f t="shared" si="10"/>
        <v/>
      </c>
      <c r="E69" s="51">
        <f t="shared" si="6"/>
        <v>41976</v>
      </c>
      <c r="F69">
        <f t="shared" si="7"/>
        <v>2014</v>
      </c>
      <c r="G69" t="str">
        <f t="shared" si="8"/>
        <v/>
      </c>
      <c r="H69">
        <f t="shared" si="9"/>
        <v>0</v>
      </c>
    </row>
    <row r="70" spans="1:8" x14ac:dyDescent="0.25">
      <c r="A70" s="7" t="s">
        <v>141</v>
      </c>
      <c r="B70" s="21">
        <v>40911</v>
      </c>
      <c r="C70" s="7" t="s">
        <v>95</v>
      </c>
      <c r="D70" t="str">
        <f t="shared" si="10"/>
        <v/>
      </c>
      <c r="E70" s="51">
        <f t="shared" si="6"/>
        <v>42007</v>
      </c>
      <c r="F70">
        <f t="shared" si="7"/>
        <v>2015</v>
      </c>
      <c r="G70" t="str">
        <f t="shared" si="8"/>
        <v/>
      </c>
      <c r="H70">
        <f t="shared" si="9"/>
        <v>11</v>
      </c>
    </row>
    <row r="71" spans="1:8" x14ac:dyDescent="0.25">
      <c r="A71" s="7" t="s">
        <v>142</v>
      </c>
      <c r="B71" s="21">
        <v>41214</v>
      </c>
      <c r="C71" s="7" t="s">
        <v>85</v>
      </c>
      <c r="D71" t="str">
        <f t="shared" si="10"/>
        <v/>
      </c>
      <c r="E71" s="51">
        <f t="shared" si="6"/>
        <v>41945</v>
      </c>
      <c r="F71">
        <f t="shared" si="7"/>
        <v>2014</v>
      </c>
      <c r="G71" t="str">
        <f t="shared" si="8"/>
        <v/>
      </c>
      <c r="H71">
        <f t="shared" si="9"/>
        <v>2</v>
      </c>
    </row>
    <row r="72" spans="1:8" x14ac:dyDescent="0.25">
      <c r="A72" s="7" t="s">
        <v>143</v>
      </c>
      <c r="B72" s="21">
        <v>41160</v>
      </c>
      <c r="C72" s="7" t="s">
        <v>95</v>
      </c>
      <c r="D72" t="str">
        <f t="shared" si="10"/>
        <v/>
      </c>
      <c r="E72" s="51">
        <f t="shared" si="6"/>
        <v>42256</v>
      </c>
      <c r="F72">
        <f t="shared" si="7"/>
        <v>2015</v>
      </c>
      <c r="G72" t="str">
        <f t="shared" si="8"/>
        <v/>
      </c>
      <c r="H72">
        <f t="shared" si="9"/>
        <v>3</v>
      </c>
    </row>
    <row r="73" spans="1:8" x14ac:dyDescent="0.25">
      <c r="A73" s="7" t="s">
        <v>144</v>
      </c>
      <c r="B73" s="21">
        <v>40946</v>
      </c>
      <c r="C73" s="7" t="s">
        <v>95</v>
      </c>
      <c r="D73" t="str">
        <f t="shared" si="10"/>
        <v/>
      </c>
      <c r="E73" s="51">
        <f t="shared" si="6"/>
        <v>42042</v>
      </c>
      <c r="F73">
        <f t="shared" si="7"/>
        <v>2015</v>
      </c>
      <c r="G73" t="str">
        <f t="shared" si="8"/>
        <v/>
      </c>
      <c r="H73">
        <f t="shared" si="9"/>
        <v>10</v>
      </c>
    </row>
    <row r="74" spans="1:8" x14ac:dyDescent="0.25">
      <c r="A74" s="7" t="s">
        <v>108</v>
      </c>
      <c r="B74" s="21">
        <v>40946</v>
      </c>
      <c r="C74" s="7" t="s">
        <v>85</v>
      </c>
      <c r="D74" t="str">
        <f t="shared" si="10"/>
        <v/>
      </c>
      <c r="E74" s="51">
        <f t="shared" si="6"/>
        <v>41677</v>
      </c>
      <c r="F74">
        <f t="shared" si="7"/>
        <v>2014</v>
      </c>
      <c r="G74" t="str">
        <f t="shared" si="8"/>
        <v/>
      </c>
      <c r="H74">
        <f t="shared" si="9"/>
        <v>10</v>
      </c>
    </row>
    <row r="75" spans="1:8" x14ac:dyDescent="0.25">
      <c r="A75" s="7" t="s">
        <v>145</v>
      </c>
      <c r="B75" s="21">
        <v>41091</v>
      </c>
      <c r="C75" s="7" t="s">
        <v>95</v>
      </c>
      <c r="D75" t="str">
        <f t="shared" si="10"/>
        <v/>
      </c>
      <c r="E75" s="51">
        <f t="shared" si="6"/>
        <v>42187</v>
      </c>
      <c r="F75">
        <f t="shared" si="7"/>
        <v>2015</v>
      </c>
      <c r="G75" t="str">
        <f t="shared" si="8"/>
        <v/>
      </c>
      <c r="H75">
        <f t="shared" si="9"/>
        <v>6</v>
      </c>
    </row>
    <row r="76" spans="1:8" x14ac:dyDescent="0.25">
      <c r="A76" s="7" t="s">
        <v>146</v>
      </c>
      <c r="B76" s="21">
        <v>41106</v>
      </c>
      <c r="C76" s="7" t="s">
        <v>95</v>
      </c>
      <c r="D76" t="str">
        <f t="shared" si="10"/>
        <v/>
      </c>
      <c r="E76" s="51">
        <f t="shared" si="6"/>
        <v>42202</v>
      </c>
      <c r="F76">
        <f t="shared" si="7"/>
        <v>2015</v>
      </c>
      <c r="G76" t="str">
        <f t="shared" si="8"/>
        <v/>
      </c>
      <c r="H76">
        <f t="shared" si="9"/>
        <v>5</v>
      </c>
    </row>
    <row r="77" spans="1:8" x14ac:dyDescent="0.25">
      <c r="A77" s="7" t="s">
        <v>126</v>
      </c>
      <c r="B77" s="21">
        <v>41007</v>
      </c>
      <c r="C77" s="7" t="s">
        <v>85</v>
      </c>
      <c r="D77" t="str">
        <f t="shared" si="10"/>
        <v/>
      </c>
      <c r="E77" s="51">
        <f t="shared" si="6"/>
        <v>41738</v>
      </c>
      <c r="F77">
        <f t="shared" si="7"/>
        <v>2014</v>
      </c>
      <c r="G77" t="str">
        <f t="shared" si="8"/>
        <v/>
      </c>
      <c r="H77">
        <f t="shared" si="9"/>
        <v>8</v>
      </c>
    </row>
    <row r="78" spans="1:8" x14ac:dyDescent="0.25">
      <c r="A78" s="7" t="s">
        <v>130</v>
      </c>
      <c r="B78" s="21">
        <v>41245</v>
      </c>
      <c r="C78" s="7" t="s">
        <v>85</v>
      </c>
      <c r="D78" t="str">
        <f t="shared" si="10"/>
        <v/>
      </c>
      <c r="E78" s="51">
        <f t="shared" si="6"/>
        <v>41976</v>
      </c>
      <c r="F78">
        <f t="shared" si="7"/>
        <v>2014</v>
      </c>
      <c r="G78" t="str">
        <f t="shared" si="8"/>
        <v/>
      </c>
      <c r="H78">
        <f t="shared" si="9"/>
        <v>0</v>
      </c>
    </row>
    <row r="79" spans="1:8" x14ac:dyDescent="0.25">
      <c r="A79" s="7" t="s">
        <v>147</v>
      </c>
      <c r="B79" s="21">
        <v>40727</v>
      </c>
      <c r="C79" s="7" t="s">
        <v>95</v>
      </c>
      <c r="D79" t="str">
        <f t="shared" si="10"/>
        <v/>
      </c>
      <c r="E79" s="51">
        <f t="shared" si="6"/>
        <v>41823</v>
      </c>
      <c r="F79">
        <f t="shared" si="7"/>
        <v>2014</v>
      </c>
      <c r="G79" t="str">
        <f t="shared" si="8"/>
        <v/>
      </c>
      <c r="H79">
        <f t="shared" si="9"/>
        <v>17</v>
      </c>
    </row>
    <row r="80" spans="1:8" x14ac:dyDescent="0.25">
      <c r="A80" s="7" t="s">
        <v>148</v>
      </c>
      <c r="B80" s="21">
        <v>41153</v>
      </c>
      <c r="C80" s="7" t="s">
        <v>85</v>
      </c>
      <c r="D80" t="str">
        <f t="shared" si="10"/>
        <v/>
      </c>
      <c r="E80" s="51">
        <f t="shared" si="6"/>
        <v>41884</v>
      </c>
      <c r="F80">
        <f t="shared" si="7"/>
        <v>2014</v>
      </c>
      <c r="G80" t="str">
        <f t="shared" si="8"/>
        <v/>
      </c>
      <c r="H80">
        <f t="shared" si="9"/>
        <v>4</v>
      </c>
    </row>
    <row r="81" spans="1:8" x14ac:dyDescent="0.25">
      <c r="A81" s="7" t="s">
        <v>149</v>
      </c>
      <c r="B81" s="21">
        <v>41007</v>
      </c>
      <c r="C81" s="7" t="s">
        <v>85</v>
      </c>
      <c r="D81" t="str">
        <f t="shared" si="10"/>
        <v/>
      </c>
      <c r="E81" s="51">
        <f t="shared" si="6"/>
        <v>41738</v>
      </c>
      <c r="F81">
        <f t="shared" si="7"/>
        <v>2014</v>
      </c>
      <c r="G81" t="str">
        <f t="shared" si="8"/>
        <v/>
      </c>
      <c r="H81">
        <f t="shared" si="9"/>
        <v>8</v>
      </c>
    </row>
    <row r="82" spans="1:8" x14ac:dyDescent="0.25">
      <c r="A82" s="7" t="s">
        <v>150</v>
      </c>
      <c r="B82" s="21">
        <v>40915</v>
      </c>
      <c r="C82" s="7" t="s">
        <v>95</v>
      </c>
      <c r="D82" t="str">
        <f t="shared" si="10"/>
        <v/>
      </c>
      <c r="E82" s="51">
        <f t="shared" si="6"/>
        <v>42011</v>
      </c>
      <c r="F82">
        <f t="shared" si="7"/>
        <v>2015</v>
      </c>
      <c r="G82" t="str">
        <f t="shared" si="8"/>
        <v/>
      </c>
      <c r="H82">
        <f t="shared" si="9"/>
        <v>11</v>
      </c>
    </row>
    <row r="83" spans="1:8" x14ac:dyDescent="0.25">
      <c r="A83" s="7" t="s">
        <v>112</v>
      </c>
      <c r="B83" s="21">
        <v>40915</v>
      </c>
      <c r="C83" s="7" t="s">
        <v>85</v>
      </c>
      <c r="D83" t="str">
        <f t="shared" si="10"/>
        <v/>
      </c>
      <c r="E83" s="51">
        <f t="shared" si="6"/>
        <v>41646</v>
      </c>
      <c r="F83">
        <f t="shared" si="7"/>
        <v>2014</v>
      </c>
      <c r="G83" t="str">
        <f t="shared" si="8"/>
        <v/>
      </c>
      <c r="H83">
        <f t="shared" si="9"/>
        <v>11</v>
      </c>
    </row>
    <row r="84" spans="1:8" x14ac:dyDescent="0.25">
      <c r="A84" s="7" t="s">
        <v>151</v>
      </c>
      <c r="B84" s="21">
        <v>40969</v>
      </c>
      <c r="C84" s="7" t="s">
        <v>95</v>
      </c>
      <c r="D84" t="str">
        <f t="shared" si="10"/>
        <v/>
      </c>
      <c r="E84" s="51">
        <f t="shared" si="6"/>
        <v>42065</v>
      </c>
      <c r="F84">
        <f t="shared" si="7"/>
        <v>2015</v>
      </c>
      <c r="G84" t="str">
        <f t="shared" si="8"/>
        <v/>
      </c>
      <c r="H84">
        <f t="shared" si="9"/>
        <v>10</v>
      </c>
    </row>
    <row r="85" spans="1:8" x14ac:dyDescent="0.25">
      <c r="A85" s="7" t="s">
        <v>152</v>
      </c>
      <c r="B85" s="21">
        <v>41198</v>
      </c>
      <c r="C85" s="7" t="s">
        <v>95</v>
      </c>
      <c r="D85" t="str">
        <f t="shared" si="10"/>
        <v/>
      </c>
      <c r="E85" s="51">
        <f t="shared" si="6"/>
        <v>42294</v>
      </c>
      <c r="F85">
        <f t="shared" si="7"/>
        <v>2015</v>
      </c>
      <c r="G85" t="str">
        <f t="shared" si="8"/>
        <v/>
      </c>
      <c r="H85">
        <f t="shared" si="9"/>
        <v>2</v>
      </c>
    </row>
    <row r="86" spans="1:8" x14ac:dyDescent="0.25">
      <c r="A86" s="7" t="s">
        <v>131</v>
      </c>
      <c r="B86" s="21">
        <v>41160</v>
      </c>
      <c r="C86" s="7" t="s">
        <v>85</v>
      </c>
      <c r="D86" t="str">
        <f t="shared" si="10"/>
        <v/>
      </c>
      <c r="E86" s="51">
        <f t="shared" si="6"/>
        <v>41891</v>
      </c>
      <c r="F86">
        <f t="shared" si="7"/>
        <v>2014</v>
      </c>
      <c r="G86" t="str">
        <f t="shared" si="8"/>
        <v/>
      </c>
      <c r="H86">
        <f t="shared" si="9"/>
        <v>3</v>
      </c>
    </row>
    <row r="87" spans="1:8" x14ac:dyDescent="0.25">
      <c r="A87" s="7" t="s">
        <v>132</v>
      </c>
      <c r="B87" s="21">
        <v>41245</v>
      </c>
      <c r="C87" s="7" t="s">
        <v>85</v>
      </c>
      <c r="D87" t="str">
        <f t="shared" si="10"/>
        <v/>
      </c>
      <c r="E87" s="51">
        <f t="shared" si="6"/>
        <v>41976</v>
      </c>
      <c r="F87">
        <f t="shared" si="7"/>
        <v>2014</v>
      </c>
      <c r="G87" t="str">
        <f t="shared" si="8"/>
        <v/>
      </c>
      <c r="H87">
        <f t="shared" si="9"/>
        <v>0</v>
      </c>
    </row>
    <row r="88" spans="1:8" x14ac:dyDescent="0.25">
      <c r="A88" s="7" t="s">
        <v>153</v>
      </c>
      <c r="B88" s="21">
        <v>40727</v>
      </c>
      <c r="C88" s="7" t="s">
        <v>95</v>
      </c>
      <c r="D88" t="str">
        <f t="shared" si="10"/>
        <v/>
      </c>
      <c r="E88" s="51">
        <f t="shared" si="6"/>
        <v>41823</v>
      </c>
      <c r="F88">
        <f t="shared" si="7"/>
        <v>2014</v>
      </c>
      <c r="G88" t="str">
        <f t="shared" si="8"/>
        <v/>
      </c>
      <c r="H88">
        <f t="shared" si="9"/>
        <v>17</v>
      </c>
    </row>
    <row r="89" spans="1:8" x14ac:dyDescent="0.25">
      <c r="A89" s="7" t="s">
        <v>154</v>
      </c>
      <c r="B89" s="21">
        <v>41214</v>
      </c>
      <c r="C89" s="7" t="s">
        <v>85</v>
      </c>
      <c r="D89" t="str">
        <f t="shared" si="10"/>
        <v/>
      </c>
      <c r="E89" s="51">
        <f t="shared" si="6"/>
        <v>41945</v>
      </c>
      <c r="F89">
        <f t="shared" si="7"/>
        <v>2014</v>
      </c>
      <c r="G89" t="str">
        <f t="shared" si="8"/>
        <v/>
      </c>
      <c r="H89">
        <f t="shared" si="9"/>
        <v>2</v>
      </c>
    </row>
    <row r="90" spans="1:8" x14ac:dyDescent="0.25">
      <c r="A90" s="7" t="s">
        <v>155</v>
      </c>
      <c r="B90" s="21">
        <v>40946</v>
      </c>
      <c r="C90" s="7" t="s">
        <v>95</v>
      </c>
      <c r="D90" t="str">
        <f t="shared" si="10"/>
        <v/>
      </c>
      <c r="E90" s="51">
        <f t="shared" si="6"/>
        <v>42042</v>
      </c>
      <c r="F90">
        <f t="shared" si="7"/>
        <v>2015</v>
      </c>
      <c r="G90" t="str">
        <f t="shared" si="8"/>
        <v/>
      </c>
      <c r="H90">
        <f t="shared" si="9"/>
        <v>10</v>
      </c>
    </row>
    <row r="91" spans="1:8" x14ac:dyDescent="0.25">
      <c r="A91" s="7" t="s">
        <v>156</v>
      </c>
      <c r="B91" s="21">
        <v>40400</v>
      </c>
      <c r="C91" s="7" t="s">
        <v>95</v>
      </c>
      <c r="D91" t="str">
        <f t="shared" si="10"/>
        <v/>
      </c>
      <c r="E91" s="51">
        <f t="shared" si="6"/>
        <v>41496</v>
      </c>
      <c r="F91">
        <f t="shared" si="7"/>
        <v>2013</v>
      </c>
      <c r="G91">
        <f t="shared" si="8"/>
        <v>8</v>
      </c>
      <c r="H91">
        <f t="shared" si="9"/>
        <v>28</v>
      </c>
    </row>
    <row r="92" spans="1:8" x14ac:dyDescent="0.25">
      <c r="A92" s="7" t="s">
        <v>113</v>
      </c>
      <c r="B92" s="21">
        <v>41102</v>
      </c>
      <c r="C92" s="7" t="s">
        <v>85</v>
      </c>
      <c r="D92" t="str">
        <f t="shared" si="10"/>
        <v/>
      </c>
      <c r="E92" s="51">
        <f t="shared" si="6"/>
        <v>41833</v>
      </c>
      <c r="F92">
        <f t="shared" si="7"/>
        <v>2014</v>
      </c>
      <c r="G92" t="str">
        <f t="shared" si="8"/>
        <v/>
      </c>
      <c r="H92">
        <f t="shared" si="9"/>
        <v>5</v>
      </c>
    </row>
    <row r="93" spans="1:8" x14ac:dyDescent="0.25">
      <c r="A93" s="7" t="s">
        <v>157</v>
      </c>
      <c r="B93" s="21">
        <v>41091</v>
      </c>
      <c r="C93" s="7" t="s">
        <v>95</v>
      </c>
      <c r="D93" t="str">
        <f t="shared" si="10"/>
        <v/>
      </c>
      <c r="E93" s="51">
        <f t="shared" si="6"/>
        <v>42187</v>
      </c>
      <c r="F93">
        <f t="shared" si="7"/>
        <v>2015</v>
      </c>
      <c r="G93" t="str">
        <f t="shared" si="8"/>
        <v/>
      </c>
      <c r="H93">
        <f t="shared" si="9"/>
        <v>6</v>
      </c>
    </row>
    <row r="94" spans="1:8" x14ac:dyDescent="0.25">
      <c r="A94" s="7" t="s">
        <v>158</v>
      </c>
      <c r="B94" s="21">
        <v>41014</v>
      </c>
      <c r="C94" s="7" t="s">
        <v>95</v>
      </c>
      <c r="D94" t="str">
        <f t="shared" si="10"/>
        <v/>
      </c>
      <c r="E94" s="51">
        <f t="shared" si="6"/>
        <v>42110</v>
      </c>
      <c r="F94">
        <f t="shared" si="7"/>
        <v>2015</v>
      </c>
      <c r="G94" t="str">
        <f t="shared" si="8"/>
        <v/>
      </c>
      <c r="H94">
        <f t="shared" si="9"/>
        <v>8</v>
      </c>
    </row>
    <row r="95" spans="1:8" x14ac:dyDescent="0.25">
      <c r="A95" s="7" t="s">
        <v>136</v>
      </c>
      <c r="B95" s="21">
        <v>41102</v>
      </c>
      <c r="C95" s="7" t="s">
        <v>85</v>
      </c>
      <c r="D95" t="str">
        <f t="shared" si="10"/>
        <v/>
      </c>
      <c r="E95" s="51">
        <f t="shared" si="6"/>
        <v>41833</v>
      </c>
      <c r="F95">
        <f t="shared" si="7"/>
        <v>2014</v>
      </c>
      <c r="G95" t="str">
        <f t="shared" si="8"/>
        <v/>
      </c>
      <c r="H95">
        <f t="shared" si="9"/>
        <v>5</v>
      </c>
    </row>
    <row r="96" spans="1:8" x14ac:dyDescent="0.25">
      <c r="A96" s="7" t="s">
        <v>137</v>
      </c>
      <c r="B96" s="21">
        <v>40941</v>
      </c>
      <c r="C96" s="7" t="s">
        <v>85</v>
      </c>
      <c r="D96" t="str">
        <f t="shared" si="10"/>
        <v/>
      </c>
      <c r="E96" s="51">
        <f t="shared" si="6"/>
        <v>41672</v>
      </c>
      <c r="F96">
        <f t="shared" si="7"/>
        <v>2014</v>
      </c>
      <c r="G96" t="str">
        <f t="shared" si="8"/>
        <v/>
      </c>
      <c r="H96">
        <f t="shared" si="9"/>
        <v>10</v>
      </c>
    </row>
    <row r="97" spans="1:8" x14ac:dyDescent="0.25">
      <c r="A97" s="7" t="s">
        <v>159</v>
      </c>
      <c r="B97" s="21">
        <v>40485</v>
      </c>
      <c r="C97" s="7" t="s">
        <v>95</v>
      </c>
      <c r="D97" t="str">
        <f t="shared" si="10"/>
        <v/>
      </c>
      <c r="E97" s="51">
        <f t="shared" si="6"/>
        <v>41581</v>
      </c>
      <c r="F97">
        <f t="shared" si="7"/>
        <v>2013</v>
      </c>
      <c r="G97">
        <f t="shared" si="8"/>
        <v>11</v>
      </c>
      <c r="H97">
        <f t="shared" si="9"/>
        <v>25</v>
      </c>
    </row>
    <row r="98" spans="1:8" x14ac:dyDescent="0.25">
      <c r="A98" s="7" t="s">
        <v>160</v>
      </c>
      <c r="B98" s="21">
        <v>41153</v>
      </c>
      <c r="C98" s="7" t="s">
        <v>85</v>
      </c>
      <c r="D98" t="str">
        <f t="shared" si="10"/>
        <v/>
      </c>
      <c r="E98" s="51">
        <f t="shared" ref="E98:E129" si="11">IF(ISBLANK(B98),"",B98+IF(C98="Laptop",Laptop_lifespan*365,Desktop_lifespan*365)+1)</f>
        <v>41884</v>
      </c>
      <c r="F98">
        <f t="shared" si="7"/>
        <v>2014</v>
      </c>
      <c r="G98" t="str">
        <f t="shared" si="8"/>
        <v/>
      </c>
      <c r="H98">
        <f t="shared" si="9"/>
        <v>4</v>
      </c>
    </row>
    <row r="99" spans="1:8" x14ac:dyDescent="0.25">
      <c r="A99" s="7" t="s">
        <v>161</v>
      </c>
      <c r="B99" s="21">
        <v>40765</v>
      </c>
      <c r="C99" s="7" t="s">
        <v>85</v>
      </c>
      <c r="D99" t="str">
        <f t="shared" si="10"/>
        <v/>
      </c>
      <c r="E99" s="51">
        <f t="shared" si="11"/>
        <v>41496</v>
      </c>
      <c r="F99">
        <f t="shared" si="7"/>
        <v>2013</v>
      </c>
      <c r="G99">
        <f t="shared" si="8"/>
        <v>8</v>
      </c>
      <c r="H99">
        <f t="shared" si="9"/>
        <v>16</v>
      </c>
    </row>
    <row r="100" spans="1:8" x14ac:dyDescent="0.25">
      <c r="A100" s="7" t="s">
        <v>162</v>
      </c>
      <c r="B100" s="21">
        <v>40946</v>
      </c>
      <c r="C100" s="7" t="s">
        <v>85</v>
      </c>
      <c r="D100" t="str">
        <f t="shared" si="10"/>
        <v/>
      </c>
      <c r="E100" s="51">
        <f t="shared" si="11"/>
        <v>41677</v>
      </c>
      <c r="F100">
        <f t="shared" si="7"/>
        <v>2014</v>
      </c>
      <c r="G100" t="str">
        <f t="shared" si="8"/>
        <v/>
      </c>
      <c r="H100">
        <f t="shared" si="9"/>
        <v>10</v>
      </c>
    </row>
    <row r="101" spans="1:8" x14ac:dyDescent="0.25">
      <c r="A101" s="7" t="s">
        <v>114</v>
      </c>
      <c r="B101" s="21">
        <v>40946</v>
      </c>
      <c r="C101" s="7" t="s">
        <v>85</v>
      </c>
      <c r="D101" t="str">
        <f t="shared" si="10"/>
        <v/>
      </c>
      <c r="E101" s="51">
        <f t="shared" si="11"/>
        <v>41677</v>
      </c>
      <c r="F101">
        <f t="shared" si="7"/>
        <v>2014</v>
      </c>
      <c r="G101" t="str">
        <f t="shared" si="8"/>
        <v/>
      </c>
      <c r="H101">
        <f t="shared" si="9"/>
        <v>10</v>
      </c>
    </row>
    <row r="102" spans="1:8" x14ac:dyDescent="0.25">
      <c r="A102" s="7" t="s">
        <v>93</v>
      </c>
      <c r="B102" s="21">
        <v>40642</v>
      </c>
      <c r="C102" s="7" t="s">
        <v>85</v>
      </c>
      <c r="D102" t="str">
        <f t="shared" si="10"/>
        <v/>
      </c>
      <c r="E102" s="51">
        <f t="shared" si="11"/>
        <v>41373</v>
      </c>
      <c r="F102">
        <f t="shared" si="7"/>
        <v>2013</v>
      </c>
      <c r="G102">
        <f t="shared" si="8"/>
        <v>4</v>
      </c>
      <c r="H102">
        <f t="shared" si="9"/>
        <v>20</v>
      </c>
    </row>
    <row r="103" spans="1:8" x14ac:dyDescent="0.25">
      <c r="A103" s="7" t="s">
        <v>94</v>
      </c>
      <c r="B103" s="21">
        <v>40484</v>
      </c>
      <c r="C103" s="7" t="s">
        <v>95</v>
      </c>
      <c r="D103" t="str">
        <f t="shared" si="10"/>
        <v/>
      </c>
      <c r="E103" s="51">
        <f t="shared" si="11"/>
        <v>41580</v>
      </c>
      <c r="F103">
        <f t="shared" si="7"/>
        <v>2013</v>
      </c>
      <c r="G103">
        <f t="shared" si="8"/>
        <v>11</v>
      </c>
      <c r="H103">
        <f t="shared" si="9"/>
        <v>25</v>
      </c>
    </row>
    <row r="104" spans="1:8" x14ac:dyDescent="0.25">
      <c r="A104" s="7" t="s">
        <v>96</v>
      </c>
      <c r="B104" s="21">
        <v>41198</v>
      </c>
      <c r="C104" s="7" t="s">
        <v>95</v>
      </c>
      <c r="D104" t="str">
        <f t="shared" si="10"/>
        <v/>
      </c>
      <c r="E104" s="51">
        <f t="shared" si="11"/>
        <v>42294</v>
      </c>
      <c r="F104">
        <f t="shared" si="7"/>
        <v>2015</v>
      </c>
      <c r="G104" t="str">
        <f t="shared" si="8"/>
        <v/>
      </c>
      <c r="H104">
        <f t="shared" si="9"/>
        <v>2</v>
      </c>
    </row>
    <row r="105" spans="1:8" x14ac:dyDescent="0.25">
      <c r="A105" s="7" t="s">
        <v>97</v>
      </c>
      <c r="B105" s="21">
        <v>41099</v>
      </c>
      <c r="C105" s="7" t="s">
        <v>85</v>
      </c>
      <c r="D105" t="str">
        <f t="shared" si="10"/>
        <v/>
      </c>
      <c r="E105" s="51">
        <f t="shared" si="11"/>
        <v>41830</v>
      </c>
      <c r="F105">
        <f t="shared" si="7"/>
        <v>2014</v>
      </c>
      <c r="G105" t="str">
        <f t="shared" si="8"/>
        <v/>
      </c>
      <c r="H105">
        <f t="shared" si="9"/>
        <v>5</v>
      </c>
    </row>
    <row r="106" spans="1:8" x14ac:dyDescent="0.25">
      <c r="A106" s="7" t="s">
        <v>98</v>
      </c>
      <c r="B106" s="21">
        <v>40915</v>
      </c>
      <c r="C106" s="7" t="s">
        <v>85</v>
      </c>
      <c r="D106" t="str">
        <f t="shared" si="10"/>
        <v/>
      </c>
      <c r="E106" s="51">
        <f t="shared" si="11"/>
        <v>41646</v>
      </c>
      <c r="F106">
        <f t="shared" si="7"/>
        <v>2014</v>
      </c>
      <c r="G106" t="str">
        <f t="shared" si="8"/>
        <v/>
      </c>
      <c r="H106">
        <f t="shared" si="9"/>
        <v>11</v>
      </c>
    </row>
    <row r="107" spans="1:8" x14ac:dyDescent="0.25">
      <c r="A107" s="7" t="s">
        <v>99</v>
      </c>
      <c r="B107" s="21">
        <v>40393</v>
      </c>
      <c r="C107" s="7" t="s">
        <v>95</v>
      </c>
      <c r="D107" t="str">
        <f t="shared" si="10"/>
        <v/>
      </c>
      <c r="E107" s="51">
        <f t="shared" si="11"/>
        <v>41489</v>
      </c>
      <c r="F107">
        <f t="shared" si="7"/>
        <v>2013</v>
      </c>
      <c r="G107">
        <f t="shared" si="8"/>
        <v>8</v>
      </c>
      <c r="H107">
        <f t="shared" si="9"/>
        <v>28</v>
      </c>
    </row>
    <row r="108" spans="1:8" x14ac:dyDescent="0.25">
      <c r="A108" s="7" t="s">
        <v>100</v>
      </c>
      <c r="B108" s="21">
        <v>41091</v>
      </c>
      <c r="C108" s="7" t="s">
        <v>85</v>
      </c>
      <c r="D108" t="str">
        <f t="shared" si="10"/>
        <v/>
      </c>
      <c r="E108" s="51">
        <f t="shared" si="11"/>
        <v>41822</v>
      </c>
      <c r="F108">
        <f t="shared" si="7"/>
        <v>2014</v>
      </c>
      <c r="G108" t="str">
        <f t="shared" si="8"/>
        <v/>
      </c>
      <c r="H108">
        <f t="shared" si="9"/>
        <v>6</v>
      </c>
    </row>
    <row r="109" spans="1:8" x14ac:dyDescent="0.25">
      <c r="A109" s="7" t="s">
        <v>101</v>
      </c>
      <c r="B109" s="21">
        <v>41102</v>
      </c>
      <c r="C109" s="7" t="s">
        <v>85</v>
      </c>
      <c r="D109" t="str">
        <f t="shared" si="10"/>
        <v/>
      </c>
      <c r="E109" s="51">
        <f t="shared" si="11"/>
        <v>41833</v>
      </c>
      <c r="F109">
        <f t="shared" si="7"/>
        <v>2014</v>
      </c>
      <c r="G109" t="str">
        <f t="shared" si="8"/>
        <v/>
      </c>
      <c r="H109">
        <f t="shared" si="9"/>
        <v>5</v>
      </c>
    </row>
    <row r="110" spans="1:8" x14ac:dyDescent="0.25">
      <c r="A110" s="7" t="s">
        <v>102</v>
      </c>
      <c r="B110" s="21">
        <v>41102</v>
      </c>
      <c r="C110" s="7" t="s">
        <v>85</v>
      </c>
      <c r="D110" t="str">
        <f t="shared" si="10"/>
        <v/>
      </c>
      <c r="E110" s="51">
        <f t="shared" si="11"/>
        <v>41833</v>
      </c>
      <c r="F110">
        <f t="shared" si="7"/>
        <v>2014</v>
      </c>
      <c r="G110" t="str">
        <f t="shared" si="8"/>
        <v/>
      </c>
      <c r="H110">
        <f t="shared" si="9"/>
        <v>5</v>
      </c>
    </row>
    <row r="111" spans="1:8" x14ac:dyDescent="0.25">
      <c r="A111" s="7" t="s">
        <v>97</v>
      </c>
      <c r="B111" s="21">
        <v>41102</v>
      </c>
      <c r="C111" s="7" t="s">
        <v>85</v>
      </c>
      <c r="D111" t="str">
        <f t="shared" si="10"/>
        <v/>
      </c>
      <c r="E111" s="51">
        <f t="shared" si="11"/>
        <v>41833</v>
      </c>
      <c r="F111">
        <f t="shared" si="7"/>
        <v>2014</v>
      </c>
      <c r="G111" t="str">
        <f t="shared" si="8"/>
        <v/>
      </c>
      <c r="H111">
        <f t="shared" si="9"/>
        <v>5</v>
      </c>
    </row>
    <row r="112" spans="1:8" x14ac:dyDescent="0.25">
      <c r="A112" s="7" t="s">
        <v>103</v>
      </c>
      <c r="B112" s="21">
        <v>41000</v>
      </c>
      <c r="C112" s="7" t="s">
        <v>95</v>
      </c>
      <c r="D112" t="str">
        <f t="shared" si="10"/>
        <v/>
      </c>
      <c r="E112" s="51">
        <f t="shared" si="11"/>
        <v>42096</v>
      </c>
      <c r="F112">
        <f t="shared" si="7"/>
        <v>2015</v>
      </c>
      <c r="G112" t="str">
        <f t="shared" si="8"/>
        <v/>
      </c>
      <c r="H112">
        <f t="shared" si="9"/>
        <v>9</v>
      </c>
    </row>
    <row r="113" spans="1:8" x14ac:dyDescent="0.25">
      <c r="A113" s="7" t="s">
        <v>104</v>
      </c>
      <c r="B113" s="21">
        <v>40925</v>
      </c>
      <c r="C113" s="7" t="s">
        <v>95</v>
      </c>
      <c r="D113" t="str">
        <f t="shared" si="10"/>
        <v/>
      </c>
      <c r="E113" s="51">
        <f t="shared" si="11"/>
        <v>42021</v>
      </c>
      <c r="F113">
        <f t="shared" si="7"/>
        <v>2015</v>
      </c>
      <c r="G113" t="str">
        <f t="shared" si="8"/>
        <v/>
      </c>
      <c r="H113">
        <f t="shared" si="9"/>
        <v>11</v>
      </c>
    </row>
    <row r="114" spans="1:8" x14ac:dyDescent="0.25">
      <c r="A114" s="7" t="s">
        <v>100</v>
      </c>
      <c r="B114" s="21">
        <v>41038</v>
      </c>
      <c r="C114" s="7" t="s">
        <v>85</v>
      </c>
      <c r="D114" t="str">
        <f t="shared" si="10"/>
        <v/>
      </c>
      <c r="E114" s="51">
        <f t="shared" si="11"/>
        <v>41769</v>
      </c>
      <c r="F114">
        <f t="shared" si="7"/>
        <v>2014</v>
      </c>
      <c r="G114" t="str">
        <f t="shared" si="8"/>
        <v/>
      </c>
      <c r="H114">
        <f t="shared" si="9"/>
        <v>7</v>
      </c>
    </row>
    <row r="115" spans="1:8" x14ac:dyDescent="0.25">
      <c r="A115" s="7" t="s">
        <v>101</v>
      </c>
      <c r="B115" s="21">
        <v>41245</v>
      </c>
      <c r="C115" s="7" t="s">
        <v>85</v>
      </c>
      <c r="D115" t="str">
        <f t="shared" si="10"/>
        <v/>
      </c>
      <c r="E115" s="51">
        <f t="shared" si="11"/>
        <v>41976</v>
      </c>
      <c r="F115">
        <f t="shared" si="7"/>
        <v>2014</v>
      </c>
      <c r="G115" t="str">
        <f t="shared" si="8"/>
        <v/>
      </c>
      <c r="H115">
        <f t="shared" si="9"/>
        <v>0</v>
      </c>
    </row>
    <row r="116" spans="1:8" x14ac:dyDescent="0.25">
      <c r="A116" s="7" t="s">
        <v>105</v>
      </c>
      <c r="B116" s="21">
        <v>40240</v>
      </c>
      <c r="C116" s="7" t="s">
        <v>95</v>
      </c>
      <c r="D116" t="str">
        <f t="shared" si="10"/>
        <v/>
      </c>
      <c r="E116" s="51">
        <f t="shared" si="11"/>
        <v>41336</v>
      </c>
      <c r="F116">
        <f t="shared" si="7"/>
        <v>2013</v>
      </c>
      <c r="G116">
        <f t="shared" si="8"/>
        <v>3</v>
      </c>
      <c r="H116">
        <f t="shared" si="9"/>
        <v>33</v>
      </c>
    </row>
    <row r="117" spans="1:8" x14ac:dyDescent="0.25">
      <c r="A117" s="7" t="s">
        <v>106</v>
      </c>
      <c r="B117" s="21">
        <v>41000</v>
      </c>
      <c r="C117" s="7" t="s">
        <v>85</v>
      </c>
      <c r="D117" t="str">
        <f t="shared" si="10"/>
        <v/>
      </c>
      <c r="E117" s="51">
        <f t="shared" si="11"/>
        <v>41731</v>
      </c>
      <c r="F117">
        <f t="shared" si="7"/>
        <v>2014</v>
      </c>
      <c r="G117" t="str">
        <f t="shared" si="8"/>
        <v/>
      </c>
      <c r="H117">
        <f t="shared" si="9"/>
        <v>9</v>
      </c>
    </row>
    <row r="118" spans="1:8" x14ac:dyDescent="0.25">
      <c r="A118" s="7" t="s">
        <v>107</v>
      </c>
      <c r="B118" s="21">
        <v>41007</v>
      </c>
      <c r="C118" s="7" t="s">
        <v>85</v>
      </c>
      <c r="D118" t="str">
        <f t="shared" si="10"/>
        <v/>
      </c>
      <c r="E118" s="51">
        <f t="shared" si="11"/>
        <v>41738</v>
      </c>
      <c r="F118">
        <f t="shared" si="7"/>
        <v>2014</v>
      </c>
      <c r="G118" t="str">
        <f t="shared" si="8"/>
        <v/>
      </c>
      <c r="H118">
        <f t="shared" si="9"/>
        <v>8</v>
      </c>
    </row>
    <row r="119" spans="1:8" x14ac:dyDescent="0.25">
      <c r="A119" s="7" t="s">
        <v>108</v>
      </c>
      <c r="B119" s="21">
        <v>40883</v>
      </c>
      <c r="C119" s="7" t="s">
        <v>85</v>
      </c>
      <c r="D119" t="str">
        <f t="shared" si="10"/>
        <v/>
      </c>
      <c r="E119" s="51">
        <f t="shared" si="11"/>
        <v>41614</v>
      </c>
      <c r="F119">
        <f t="shared" si="7"/>
        <v>2013</v>
      </c>
      <c r="G119">
        <f t="shared" si="8"/>
        <v>12</v>
      </c>
      <c r="H119">
        <f t="shared" si="9"/>
        <v>12</v>
      </c>
    </row>
    <row r="120" spans="1:8" x14ac:dyDescent="0.25">
      <c r="A120" s="7" t="s">
        <v>98</v>
      </c>
      <c r="B120" s="21">
        <v>40883</v>
      </c>
      <c r="C120" s="7" t="s">
        <v>85</v>
      </c>
      <c r="D120" t="str">
        <f t="shared" si="10"/>
        <v/>
      </c>
      <c r="E120" s="51">
        <f t="shared" si="11"/>
        <v>41614</v>
      </c>
      <c r="F120">
        <f t="shared" si="7"/>
        <v>2013</v>
      </c>
      <c r="G120">
        <f t="shared" si="8"/>
        <v>12</v>
      </c>
      <c r="H120">
        <f t="shared" si="9"/>
        <v>12</v>
      </c>
    </row>
    <row r="121" spans="1:8" x14ac:dyDescent="0.25">
      <c r="A121" s="7" t="s">
        <v>109</v>
      </c>
      <c r="B121" s="21">
        <v>40545</v>
      </c>
      <c r="C121" s="7" t="s">
        <v>95</v>
      </c>
      <c r="D121" t="str">
        <f t="shared" si="10"/>
        <v/>
      </c>
      <c r="E121" s="51">
        <f t="shared" si="11"/>
        <v>41641</v>
      </c>
      <c r="F121">
        <f t="shared" si="7"/>
        <v>2014</v>
      </c>
      <c r="G121" t="str">
        <f t="shared" si="8"/>
        <v/>
      </c>
      <c r="H121">
        <f t="shared" si="9"/>
        <v>23</v>
      </c>
    </row>
    <row r="122" spans="1:8" x14ac:dyDescent="0.25">
      <c r="A122" s="7" t="s">
        <v>110</v>
      </c>
      <c r="B122" s="21">
        <v>41198</v>
      </c>
      <c r="C122" s="7" t="s">
        <v>95</v>
      </c>
      <c r="D122" t="str">
        <f t="shared" si="10"/>
        <v/>
      </c>
      <c r="E122" s="51">
        <f t="shared" si="11"/>
        <v>42294</v>
      </c>
      <c r="F122">
        <f t="shared" si="7"/>
        <v>2015</v>
      </c>
      <c r="G122" t="str">
        <f t="shared" si="8"/>
        <v/>
      </c>
      <c r="H122">
        <f t="shared" si="9"/>
        <v>2</v>
      </c>
    </row>
    <row r="123" spans="1:8" x14ac:dyDescent="0.25">
      <c r="A123" s="7" t="s">
        <v>102</v>
      </c>
      <c r="B123" s="21">
        <v>40928</v>
      </c>
      <c r="C123" s="7" t="s">
        <v>85</v>
      </c>
      <c r="D123" t="str">
        <f t="shared" si="10"/>
        <v/>
      </c>
      <c r="E123" s="51">
        <f t="shared" si="11"/>
        <v>41659</v>
      </c>
      <c r="F123">
        <f t="shared" si="7"/>
        <v>2014</v>
      </c>
      <c r="G123" t="str">
        <f t="shared" si="8"/>
        <v/>
      </c>
      <c r="H123">
        <f t="shared" si="9"/>
        <v>11</v>
      </c>
    </row>
    <row r="124" spans="1:8" x14ac:dyDescent="0.25">
      <c r="A124" s="7" t="s">
        <v>106</v>
      </c>
      <c r="B124" s="21">
        <v>40185</v>
      </c>
      <c r="C124" s="7" t="s">
        <v>85</v>
      </c>
      <c r="D124" t="str">
        <f t="shared" si="10"/>
        <v/>
      </c>
      <c r="E124" s="51">
        <f t="shared" si="11"/>
        <v>40916</v>
      </c>
      <c r="F124">
        <f t="shared" si="7"/>
        <v>2012</v>
      </c>
      <c r="G124">
        <f t="shared" si="8"/>
        <v>1</v>
      </c>
      <c r="H124">
        <f t="shared" si="9"/>
        <v>35</v>
      </c>
    </row>
    <row r="125" spans="1:8" x14ac:dyDescent="0.25">
      <c r="A125" s="7" t="s">
        <v>111</v>
      </c>
      <c r="B125" s="21">
        <v>40393</v>
      </c>
      <c r="C125" s="7" t="s">
        <v>95</v>
      </c>
      <c r="D125" t="str">
        <f t="shared" si="10"/>
        <v/>
      </c>
      <c r="E125" s="51">
        <f t="shared" si="11"/>
        <v>41489</v>
      </c>
      <c r="F125">
        <f t="shared" si="7"/>
        <v>2013</v>
      </c>
      <c r="G125">
        <f t="shared" si="8"/>
        <v>8</v>
      </c>
      <c r="H125">
        <f t="shared" si="9"/>
        <v>28</v>
      </c>
    </row>
    <row r="126" spans="1:8" x14ac:dyDescent="0.25">
      <c r="A126" s="7" t="s">
        <v>112</v>
      </c>
      <c r="B126" s="21">
        <v>41153</v>
      </c>
      <c r="C126" s="7" t="s">
        <v>85</v>
      </c>
      <c r="D126" t="str">
        <f t="shared" si="10"/>
        <v/>
      </c>
      <c r="E126" s="51">
        <f t="shared" si="11"/>
        <v>41884</v>
      </c>
      <c r="F126">
        <f t="shared" si="7"/>
        <v>2014</v>
      </c>
      <c r="G126" t="str">
        <f t="shared" si="8"/>
        <v/>
      </c>
      <c r="H126">
        <f t="shared" si="9"/>
        <v>4</v>
      </c>
    </row>
    <row r="127" spans="1:8" x14ac:dyDescent="0.25">
      <c r="A127" s="7" t="s">
        <v>113</v>
      </c>
      <c r="B127" s="21">
        <v>40946</v>
      </c>
      <c r="C127" s="7" t="s">
        <v>85</v>
      </c>
      <c r="D127" t="str">
        <f t="shared" si="10"/>
        <v/>
      </c>
      <c r="E127" s="51">
        <f t="shared" si="11"/>
        <v>41677</v>
      </c>
      <c r="F127">
        <f t="shared" si="7"/>
        <v>2014</v>
      </c>
      <c r="G127" t="str">
        <f t="shared" si="8"/>
        <v/>
      </c>
      <c r="H127">
        <f t="shared" si="9"/>
        <v>10</v>
      </c>
    </row>
    <row r="128" spans="1:8" x14ac:dyDescent="0.25">
      <c r="A128" s="7" t="s">
        <v>114</v>
      </c>
      <c r="B128" s="21">
        <v>40734</v>
      </c>
      <c r="C128" s="7" t="s">
        <v>85</v>
      </c>
      <c r="D128" t="str">
        <f t="shared" si="10"/>
        <v/>
      </c>
      <c r="E128" s="51">
        <f t="shared" si="11"/>
        <v>41465</v>
      </c>
      <c r="F128">
        <f t="shared" si="7"/>
        <v>2013</v>
      </c>
      <c r="G128">
        <f t="shared" si="8"/>
        <v>7</v>
      </c>
      <c r="H128">
        <f t="shared" si="9"/>
        <v>17</v>
      </c>
    </row>
    <row r="129" spans="1:8" x14ac:dyDescent="0.25">
      <c r="A129" s="7" t="s">
        <v>100</v>
      </c>
      <c r="B129" s="21">
        <v>41102</v>
      </c>
      <c r="C129" s="7" t="s">
        <v>85</v>
      </c>
      <c r="D129" t="str">
        <f t="shared" si="10"/>
        <v/>
      </c>
      <c r="E129" s="51">
        <f t="shared" si="11"/>
        <v>41833</v>
      </c>
      <c r="F129">
        <f t="shared" si="7"/>
        <v>2014</v>
      </c>
      <c r="G129" t="str">
        <f t="shared" si="8"/>
        <v/>
      </c>
      <c r="H129">
        <f t="shared" si="9"/>
        <v>5</v>
      </c>
    </row>
    <row r="130" spans="1:8" x14ac:dyDescent="0.25">
      <c r="A130" s="7" t="s">
        <v>115</v>
      </c>
      <c r="B130" s="21">
        <v>39935</v>
      </c>
      <c r="C130" s="7" t="s">
        <v>95</v>
      </c>
      <c r="D130" t="str">
        <f t="shared" si="10"/>
        <v/>
      </c>
      <c r="E130" s="51">
        <f t="shared" ref="E130:E161" si="12">IF(ISBLANK(B130),"",B130+IF(C130="Laptop",Laptop_lifespan*365,Desktop_lifespan*365)+1)</f>
        <v>41031</v>
      </c>
      <c r="F130">
        <f t="shared" ref="F130:F193" si="13">IF(ISBLANK(B130),"",YEAR(E130))</f>
        <v>2012</v>
      </c>
      <c r="G130">
        <f t="shared" ref="G130:G193" si="14">IF(F130&lt;=Starting_year-1,1,IF(F130=Starting_year,MONTH(E130),""))</f>
        <v>1</v>
      </c>
      <c r="H130">
        <f t="shared" ref="H130:H193" si="15">IF(ISBLANK(A130),"",DATEDIF(B130,DATE(Starting_year,1,1),"m"))</f>
        <v>43</v>
      </c>
    </row>
    <row r="131" spans="1:8" x14ac:dyDescent="0.25">
      <c r="A131" s="7" t="s">
        <v>116</v>
      </c>
      <c r="B131" s="21">
        <v>41045</v>
      </c>
      <c r="C131" s="7" t="s">
        <v>85</v>
      </c>
      <c r="D131" t="str">
        <f t="shared" ref="D131:D194" si="16">IF(NOT(ISBLANK(A131)),IF(AND(ISNUMBER(B131),OR(C131="Laptop",C131="Desktop")),"",1),"")</f>
        <v/>
      </c>
      <c r="E131" s="51">
        <f t="shared" si="12"/>
        <v>41776</v>
      </c>
      <c r="F131">
        <f t="shared" si="13"/>
        <v>2014</v>
      </c>
      <c r="G131" t="str">
        <f t="shared" si="14"/>
        <v/>
      </c>
      <c r="H131">
        <f t="shared" si="15"/>
        <v>7</v>
      </c>
    </row>
    <row r="132" spans="1:8" x14ac:dyDescent="0.25">
      <c r="A132" s="7" t="s">
        <v>107</v>
      </c>
      <c r="B132" s="21">
        <v>41160</v>
      </c>
      <c r="C132" s="7" t="s">
        <v>85</v>
      </c>
      <c r="D132" t="str">
        <f t="shared" si="16"/>
        <v/>
      </c>
      <c r="E132" s="51">
        <f t="shared" si="12"/>
        <v>41891</v>
      </c>
      <c r="F132">
        <f t="shared" si="13"/>
        <v>2014</v>
      </c>
      <c r="G132" t="str">
        <f t="shared" si="14"/>
        <v/>
      </c>
      <c r="H132">
        <f t="shared" si="15"/>
        <v>3</v>
      </c>
    </row>
    <row r="133" spans="1:8" x14ac:dyDescent="0.25">
      <c r="A133" s="7" t="s">
        <v>108</v>
      </c>
      <c r="B133" s="21">
        <v>41245</v>
      </c>
      <c r="C133" s="7" t="s">
        <v>85</v>
      </c>
      <c r="D133" t="str">
        <f t="shared" si="16"/>
        <v/>
      </c>
      <c r="E133" s="51">
        <f t="shared" si="12"/>
        <v>41976</v>
      </c>
      <c r="F133">
        <f t="shared" si="13"/>
        <v>2014</v>
      </c>
      <c r="G133" t="str">
        <f t="shared" si="14"/>
        <v/>
      </c>
      <c r="H133">
        <f t="shared" si="15"/>
        <v>0</v>
      </c>
    </row>
    <row r="134" spans="1:8" x14ac:dyDescent="0.25">
      <c r="A134" s="7" t="s">
        <v>117</v>
      </c>
      <c r="B134" s="21">
        <v>40240</v>
      </c>
      <c r="C134" s="7" t="s">
        <v>95</v>
      </c>
      <c r="D134" t="str">
        <f t="shared" si="16"/>
        <v/>
      </c>
      <c r="E134" s="51">
        <f t="shared" si="12"/>
        <v>41336</v>
      </c>
      <c r="F134">
        <f t="shared" si="13"/>
        <v>2013</v>
      </c>
      <c r="G134">
        <f t="shared" si="14"/>
        <v>3</v>
      </c>
      <c r="H134">
        <f t="shared" si="15"/>
        <v>33</v>
      </c>
    </row>
    <row r="135" spans="1:8" x14ac:dyDescent="0.25">
      <c r="A135" s="7" t="s">
        <v>118</v>
      </c>
      <c r="B135" s="21">
        <v>40969</v>
      </c>
      <c r="C135" s="7" t="s">
        <v>85</v>
      </c>
      <c r="D135" t="str">
        <f t="shared" si="16"/>
        <v/>
      </c>
      <c r="E135" s="51">
        <f t="shared" si="12"/>
        <v>41700</v>
      </c>
      <c r="F135">
        <f t="shared" si="13"/>
        <v>2014</v>
      </c>
      <c r="G135" t="str">
        <f t="shared" si="14"/>
        <v/>
      </c>
      <c r="H135">
        <f t="shared" si="15"/>
        <v>10</v>
      </c>
    </row>
    <row r="136" spans="1:8" x14ac:dyDescent="0.25">
      <c r="A136" s="7" t="s">
        <v>119</v>
      </c>
      <c r="B136" s="21">
        <v>41007</v>
      </c>
      <c r="C136" s="7" t="s">
        <v>85</v>
      </c>
      <c r="D136" t="str">
        <f t="shared" si="16"/>
        <v/>
      </c>
      <c r="E136" s="51">
        <f t="shared" si="12"/>
        <v>41738</v>
      </c>
      <c r="F136">
        <f t="shared" si="13"/>
        <v>2014</v>
      </c>
      <c r="G136" t="str">
        <f t="shared" si="14"/>
        <v/>
      </c>
      <c r="H136">
        <f t="shared" si="15"/>
        <v>8</v>
      </c>
    </row>
    <row r="137" spans="1:8" x14ac:dyDescent="0.25">
      <c r="A137" s="7" t="s">
        <v>120</v>
      </c>
      <c r="B137" s="21">
        <v>40918</v>
      </c>
      <c r="C137" s="7" t="s">
        <v>85</v>
      </c>
      <c r="D137" t="str">
        <f t="shared" si="16"/>
        <v/>
      </c>
      <c r="E137" s="51">
        <f t="shared" si="12"/>
        <v>41649</v>
      </c>
      <c r="F137">
        <f t="shared" si="13"/>
        <v>2014</v>
      </c>
      <c r="G137" t="str">
        <f t="shared" si="14"/>
        <v/>
      </c>
      <c r="H137">
        <f t="shared" si="15"/>
        <v>11</v>
      </c>
    </row>
    <row r="138" spans="1:8" x14ac:dyDescent="0.25">
      <c r="A138" s="7" t="s">
        <v>101</v>
      </c>
      <c r="B138" s="21">
        <v>40918</v>
      </c>
      <c r="C138" s="7" t="s">
        <v>85</v>
      </c>
      <c r="D138" t="str">
        <f t="shared" si="16"/>
        <v/>
      </c>
      <c r="E138" s="51">
        <f t="shared" si="12"/>
        <v>41649</v>
      </c>
      <c r="F138">
        <f t="shared" si="13"/>
        <v>2014</v>
      </c>
      <c r="G138" t="str">
        <f t="shared" si="14"/>
        <v/>
      </c>
      <c r="H138">
        <f t="shared" si="15"/>
        <v>11</v>
      </c>
    </row>
    <row r="139" spans="1:8" x14ac:dyDescent="0.25">
      <c r="A139" s="7" t="s">
        <v>121</v>
      </c>
      <c r="B139" s="21">
        <v>40027</v>
      </c>
      <c r="C139" s="7" t="s">
        <v>95</v>
      </c>
      <c r="D139" t="str">
        <f t="shared" si="16"/>
        <v/>
      </c>
      <c r="E139" s="51">
        <f t="shared" si="12"/>
        <v>41123</v>
      </c>
      <c r="F139">
        <f t="shared" si="13"/>
        <v>2012</v>
      </c>
      <c r="G139">
        <f t="shared" si="14"/>
        <v>1</v>
      </c>
      <c r="H139">
        <f t="shared" si="15"/>
        <v>40</v>
      </c>
    </row>
    <row r="140" spans="1:8" x14ac:dyDescent="0.25">
      <c r="A140" s="7" t="s">
        <v>122</v>
      </c>
      <c r="B140" s="21">
        <v>41198</v>
      </c>
      <c r="C140" s="7" t="s">
        <v>95</v>
      </c>
      <c r="D140" t="str">
        <f t="shared" si="16"/>
        <v/>
      </c>
      <c r="E140" s="51">
        <f t="shared" si="12"/>
        <v>42294</v>
      </c>
      <c r="F140">
        <f t="shared" si="13"/>
        <v>2015</v>
      </c>
      <c r="G140" t="str">
        <f t="shared" si="14"/>
        <v/>
      </c>
      <c r="H140">
        <f t="shared" si="15"/>
        <v>2</v>
      </c>
    </row>
    <row r="141" spans="1:8" x14ac:dyDescent="0.25">
      <c r="A141" s="7" t="s">
        <v>112</v>
      </c>
      <c r="B141" s="21">
        <v>41160</v>
      </c>
      <c r="C141" s="7" t="s">
        <v>85</v>
      </c>
      <c r="D141" t="str">
        <f t="shared" si="16"/>
        <v/>
      </c>
      <c r="E141" s="51">
        <f t="shared" si="12"/>
        <v>41891</v>
      </c>
      <c r="F141">
        <f t="shared" si="13"/>
        <v>2014</v>
      </c>
      <c r="G141" t="str">
        <f t="shared" si="14"/>
        <v/>
      </c>
      <c r="H141">
        <f t="shared" si="15"/>
        <v>3</v>
      </c>
    </row>
    <row r="142" spans="1:8" x14ac:dyDescent="0.25">
      <c r="A142" s="7" t="s">
        <v>113</v>
      </c>
      <c r="B142" s="21">
        <v>41245</v>
      </c>
      <c r="C142" s="7" t="s">
        <v>85</v>
      </c>
      <c r="D142" t="str">
        <f t="shared" si="16"/>
        <v/>
      </c>
      <c r="E142" s="51">
        <f t="shared" si="12"/>
        <v>41976</v>
      </c>
      <c r="F142">
        <f t="shared" si="13"/>
        <v>2014</v>
      </c>
      <c r="G142" t="str">
        <f t="shared" si="14"/>
        <v/>
      </c>
      <c r="H142">
        <f t="shared" si="15"/>
        <v>0</v>
      </c>
    </row>
    <row r="143" spans="1:8" x14ac:dyDescent="0.25">
      <c r="A143" s="7" t="s">
        <v>123</v>
      </c>
      <c r="B143" s="21">
        <v>40301</v>
      </c>
      <c r="C143" s="7" t="s">
        <v>95</v>
      </c>
      <c r="D143" t="str">
        <f t="shared" si="16"/>
        <v/>
      </c>
      <c r="E143" s="51">
        <f t="shared" si="12"/>
        <v>41397</v>
      </c>
      <c r="F143">
        <f t="shared" si="13"/>
        <v>2013</v>
      </c>
      <c r="G143">
        <f t="shared" si="14"/>
        <v>5</v>
      </c>
      <c r="H143">
        <f t="shared" si="15"/>
        <v>31</v>
      </c>
    </row>
    <row r="144" spans="1:8" x14ac:dyDescent="0.25">
      <c r="A144" s="7" t="s">
        <v>124</v>
      </c>
      <c r="B144" s="21">
        <v>40270</v>
      </c>
      <c r="C144" s="7" t="s">
        <v>85</v>
      </c>
      <c r="D144" t="str">
        <f t="shared" si="16"/>
        <v/>
      </c>
      <c r="E144" s="51">
        <f t="shared" si="12"/>
        <v>41001</v>
      </c>
      <c r="F144">
        <f t="shared" si="13"/>
        <v>2012</v>
      </c>
      <c r="G144">
        <f t="shared" si="14"/>
        <v>1</v>
      </c>
      <c r="H144">
        <f t="shared" si="15"/>
        <v>32</v>
      </c>
    </row>
    <row r="145" spans="1:8" x14ac:dyDescent="0.25">
      <c r="A145" s="7" t="s">
        <v>125</v>
      </c>
      <c r="B145" s="21">
        <v>41038</v>
      </c>
      <c r="C145" s="7" t="s">
        <v>85</v>
      </c>
      <c r="D145" t="str">
        <f t="shared" si="16"/>
        <v/>
      </c>
      <c r="E145" s="51">
        <f t="shared" si="12"/>
        <v>41769</v>
      </c>
      <c r="F145">
        <f t="shared" si="13"/>
        <v>2014</v>
      </c>
      <c r="G145" t="str">
        <f t="shared" si="14"/>
        <v/>
      </c>
      <c r="H145">
        <f t="shared" si="15"/>
        <v>7</v>
      </c>
    </row>
    <row r="146" spans="1:8" x14ac:dyDescent="0.25">
      <c r="A146" s="7" t="s">
        <v>126</v>
      </c>
      <c r="B146" s="21">
        <v>40946</v>
      </c>
      <c r="C146" s="7" t="s">
        <v>85</v>
      </c>
      <c r="D146" t="str">
        <f t="shared" si="16"/>
        <v/>
      </c>
      <c r="E146" s="51">
        <f t="shared" si="12"/>
        <v>41677</v>
      </c>
      <c r="F146">
        <f t="shared" si="13"/>
        <v>2014</v>
      </c>
      <c r="G146" t="str">
        <f t="shared" si="14"/>
        <v/>
      </c>
      <c r="H146">
        <f t="shared" si="15"/>
        <v>10</v>
      </c>
    </row>
    <row r="147" spans="1:8" x14ac:dyDescent="0.25">
      <c r="A147" s="7" t="s">
        <v>102</v>
      </c>
      <c r="B147" s="21">
        <v>40946</v>
      </c>
      <c r="C147" s="7" t="s">
        <v>85</v>
      </c>
      <c r="D147" t="str">
        <f t="shared" si="16"/>
        <v/>
      </c>
      <c r="E147" s="51">
        <f t="shared" si="12"/>
        <v>41677</v>
      </c>
      <c r="F147">
        <f t="shared" si="13"/>
        <v>2014</v>
      </c>
      <c r="G147" t="str">
        <f t="shared" si="14"/>
        <v/>
      </c>
      <c r="H147">
        <f t="shared" si="15"/>
        <v>10</v>
      </c>
    </row>
    <row r="148" spans="1:8" x14ac:dyDescent="0.25">
      <c r="A148" s="7" t="s">
        <v>127</v>
      </c>
      <c r="B148" s="21">
        <v>40361</v>
      </c>
      <c r="C148" s="7" t="s">
        <v>95</v>
      </c>
      <c r="D148" t="str">
        <f t="shared" si="16"/>
        <v/>
      </c>
      <c r="E148" s="51">
        <f t="shared" si="12"/>
        <v>41457</v>
      </c>
      <c r="F148">
        <f t="shared" si="13"/>
        <v>2013</v>
      </c>
      <c r="G148">
        <f t="shared" si="14"/>
        <v>7</v>
      </c>
      <c r="H148">
        <f t="shared" si="15"/>
        <v>29</v>
      </c>
    </row>
    <row r="149" spans="1:8" x14ac:dyDescent="0.25">
      <c r="A149" s="7" t="s">
        <v>128</v>
      </c>
      <c r="B149" s="21">
        <v>41198</v>
      </c>
      <c r="C149" s="7" t="s">
        <v>95</v>
      </c>
      <c r="D149" t="str">
        <f t="shared" si="16"/>
        <v/>
      </c>
      <c r="E149" s="51">
        <f t="shared" si="12"/>
        <v>42294</v>
      </c>
      <c r="F149">
        <f t="shared" si="13"/>
        <v>2015</v>
      </c>
      <c r="G149" t="str">
        <f t="shared" si="14"/>
        <v/>
      </c>
      <c r="H149">
        <f t="shared" si="15"/>
        <v>2</v>
      </c>
    </row>
    <row r="150" spans="1:8" x14ac:dyDescent="0.25">
      <c r="A150" s="7" t="s">
        <v>114</v>
      </c>
      <c r="B150" s="21">
        <v>41191</v>
      </c>
      <c r="C150" s="7" t="s">
        <v>85</v>
      </c>
      <c r="D150" t="str">
        <f t="shared" si="16"/>
        <v/>
      </c>
      <c r="E150" s="51">
        <f t="shared" si="12"/>
        <v>41922</v>
      </c>
      <c r="F150">
        <f t="shared" si="13"/>
        <v>2014</v>
      </c>
      <c r="G150" t="str">
        <f t="shared" si="14"/>
        <v/>
      </c>
      <c r="H150">
        <f t="shared" si="15"/>
        <v>2</v>
      </c>
    </row>
    <row r="151" spans="1:8" x14ac:dyDescent="0.25">
      <c r="A151" s="7" t="s">
        <v>118</v>
      </c>
      <c r="B151" s="21">
        <v>41245</v>
      </c>
      <c r="C151" s="7" t="s">
        <v>85</v>
      </c>
      <c r="D151" t="str">
        <f t="shared" si="16"/>
        <v/>
      </c>
      <c r="E151" s="51">
        <f t="shared" si="12"/>
        <v>41976</v>
      </c>
      <c r="F151">
        <f t="shared" si="13"/>
        <v>2014</v>
      </c>
      <c r="G151" t="str">
        <f t="shared" si="14"/>
        <v/>
      </c>
      <c r="H151">
        <f t="shared" si="15"/>
        <v>0</v>
      </c>
    </row>
    <row r="152" spans="1:8" x14ac:dyDescent="0.25">
      <c r="A152" s="7" t="s">
        <v>129</v>
      </c>
      <c r="B152" s="21">
        <v>40727</v>
      </c>
      <c r="C152" s="7" t="s">
        <v>95</v>
      </c>
      <c r="D152" t="str">
        <f t="shared" si="16"/>
        <v/>
      </c>
      <c r="E152" s="51">
        <f t="shared" si="12"/>
        <v>41823</v>
      </c>
      <c r="F152">
        <f t="shared" si="13"/>
        <v>2014</v>
      </c>
      <c r="G152" t="str">
        <f t="shared" si="14"/>
        <v/>
      </c>
      <c r="H152">
        <f t="shared" si="15"/>
        <v>17</v>
      </c>
    </row>
    <row r="153" spans="1:8" x14ac:dyDescent="0.25">
      <c r="A153" s="7" t="s">
        <v>130</v>
      </c>
      <c r="B153" s="21">
        <v>40635</v>
      </c>
      <c r="C153" s="7" t="s">
        <v>85</v>
      </c>
      <c r="D153" t="str">
        <f t="shared" si="16"/>
        <v/>
      </c>
      <c r="E153" s="51">
        <f t="shared" si="12"/>
        <v>41366</v>
      </c>
      <c r="F153">
        <f t="shared" si="13"/>
        <v>2013</v>
      </c>
      <c r="G153">
        <f t="shared" si="14"/>
        <v>4</v>
      </c>
      <c r="H153">
        <f t="shared" si="15"/>
        <v>20</v>
      </c>
    </row>
    <row r="154" spans="1:8" x14ac:dyDescent="0.25">
      <c r="A154" s="7" t="s">
        <v>131</v>
      </c>
      <c r="B154" s="21">
        <v>41007</v>
      </c>
      <c r="C154" s="7" t="s">
        <v>85</v>
      </c>
      <c r="D154" t="str">
        <f t="shared" si="16"/>
        <v/>
      </c>
      <c r="E154" s="51">
        <f t="shared" si="12"/>
        <v>41738</v>
      </c>
      <c r="F154">
        <f t="shared" si="13"/>
        <v>2014</v>
      </c>
      <c r="G154" t="str">
        <f t="shared" si="14"/>
        <v/>
      </c>
      <c r="H154">
        <f t="shared" si="15"/>
        <v>8</v>
      </c>
    </row>
    <row r="155" spans="1:8" x14ac:dyDescent="0.25">
      <c r="A155" s="7" t="s">
        <v>132</v>
      </c>
      <c r="B155" s="21">
        <v>41102</v>
      </c>
      <c r="C155" s="7" t="s">
        <v>85</v>
      </c>
      <c r="D155" t="str">
        <f t="shared" si="16"/>
        <v/>
      </c>
      <c r="E155" s="51">
        <f t="shared" si="12"/>
        <v>41833</v>
      </c>
      <c r="F155">
        <f t="shared" si="13"/>
        <v>2014</v>
      </c>
      <c r="G155" t="str">
        <f t="shared" si="14"/>
        <v/>
      </c>
      <c r="H155">
        <f t="shared" si="15"/>
        <v>5</v>
      </c>
    </row>
    <row r="156" spans="1:8" x14ac:dyDescent="0.25">
      <c r="A156" s="7" t="s">
        <v>106</v>
      </c>
      <c r="B156" s="21">
        <v>41070</v>
      </c>
      <c r="C156" s="7" t="s">
        <v>85</v>
      </c>
      <c r="D156" t="str">
        <f t="shared" si="16"/>
        <v/>
      </c>
      <c r="E156" s="51">
        <f t="shared" si="12"/>
        <v>41801</v>
      </c>
      <c r="F156">
        <f t="shared" si="13"/>
        <v>2014</v>
      </c>
      <c r="G156" t="str">
        <f t="shared" si="14"/>
        <v/>
      </c>
      <c r="H156">
        <f t="shared" si="15"/>
        <v>6</v>
      </c>
    </row>
    <row r="157" spans="1:8" x14ac:dyDescent="0.25">
      <c r="A157" s="7" t="s">
        <v>133</v>
      </c>
      <c r="B157" s="21">
        <v>41091</v>
      </c>
      <c r="C157" s="7" t="s">
        <v>95</v>
      </c>
      <c r="D157" t="str">
        <f t="shared" si="16"/>
        <v/>
      </c>
      <c r="E157" s="51">
        <f t="shared" si="12"/>
        <v>42187</v>
      </c>
      <c r="F157">
        <f t="shared" si="13"/>
        <v>2015</v>
      </c>
      <c r="G157" t="str">
        <f t="shared" si="14"/>
        <v/>
      </c>
      <c r="H157">
        <f t="shared" si="15"/>
        <v>6</v>
      </c>
    </row>
    <row r="158" spans="1:8" x14ac:dyDescent="0.25">
      <c r="A158" s="7" t="s">
        <v>134</v>
      </c>
      <c r="B158" s="21">
        <v>41198</v>
      </c>
      <c r="C158" s="7" t="s">
        <v>95</v>
      </c>
      <c r="D158" t="str">
        <f t="shared" si="16"/>
        <v/>
      </c>
      <c r="E158" s="51">
        <f t="shared" si="12"/>
        <v>42294</v>
      </c>
      <c r="F158">
        <f t="shared" si="13"/>
        <v>2015</v>
      </c>
      <c r="G158" t="str">
        <f t="shared" si="14"/>
        <v/>
      </c>
      <c r="H158">
        <f t="shared" si="15"/>
        <v>2</v>
      </c>
    </row>
    <row r="159" spans="1:8" x14ac:dyDescent="0.25">
      <c r="A159" s="7" t="s">
        <v>119</v>
      </c>
      <c r="B159" s="21">
        <v>40887</v>
      </c>
      <c r="C159" s="7" t="s">
        <v>85</v>
      </c>
      <c r="D159" t="str">
        <f t="shared" si="16"/>
        <v/>
      </c>
      <c r="E159" s="51">
        <f t="shared" si="12"/>
        <v>41618</v>
      </c>
      <c r="F159">
        <f t="shared" si="13"/>
        <v>2013</v>
      </c>
      <c r="G159">
        <f t="shared" si="14"/>
        <v>12</v>
      </c>
      <c r="H159">
        <f t="shared" si="15"/>
        <v>12</v>
      </c>
    </row>
    <row r="160" spans="1:8" x14ac:dyDescent="0.25">
      <c r="A160" s="7" t="s">
        <v>120</v>
      </c>
      <c r="B160" s="21">
        <v>41245</v>
      </c>
      <c r="C160" s="7" t="s">
        <v>85</v>
      </c>
      <c r="D160" t="str">
        <f t="shared" si="16"/>
        <v/>
      </c>
      <c r="E160" s="51">
        <f t="shared" si="12"/>
        <v>41976</v>
      </c>
      <c r="F160">
        <f t="shared" si="13"/>
        <v>2014</v>
      </c>
      <c r="G160" t="str">
        <f t="shared" si="14"/>
        <v/>
      </c>
      <c r="H160">
        <f t="shared" si="15"/>
        <v>0</v>
      </c>
    </row>
    <row r="161" spans="1:8" x14ac:dyDescent="0.25">
      <c r="A161" s="7" t="s">
        <v>135</v>
      </c>
      <c r="B161" s="21">
        <v>40362</v>
      </c>
      <c r="C161" s="7" t="s">
        <v>95</v>
      </c>
      <c r="D161" t="str">
        <f t="shared" si="16"/>
        <v/>
      </c>
      <c r="E161" s="51">
        <f t="shared" si="12"/>
        <v>41458</v>
      </c>
      <c r="F161">
        <f t="shared" si="13"/>
        <v>2013</v>
      </c>
      <c r="G161">
        <f t="shared" si="14"/>
        <v>7</v>
      </c>
      <c r="H161">
        <f t="shared" si="15"/>
        <v>29</v>
      </c>
    </row>
    <row r="162" spans="1:8" x14ac:dyDescent="0.25">
      <c r="A162" s="7" t="s">
        <v>136</v>
      </c>
      <c r="B162" s="21">
        <v>40726</v>
      </c>
      <c r="C162" s="7" t="s">
        <v>85</v>
      </c>
      <c r="D162" t="str">
        <f t="shared" si="16"/>
        <v/>
      </c>
      <c r="E162" s="51">
        <f t="shared" ref="E162:E193" si="17">IF(ISBLANK(B162),"",B162+IF(C162="Laptop",Laptop_lifespan*365,Desktop_lifespan*365)+1)</f>
        <v>41457</v>
      </c>
      <c r="F162">
        <f t="shared" si="13"/>
        <v>2013</v>
      </c>
      <c r="G162">
        <f t="shared" si="14"/>
        <v>7</v>
      </c>
      <c r="H162">
        <f t="shared" si="15"/>
        <v>17</v>
      </c>
    </row>
    <row r="163" spans="1:8" x14ac:dyDescent="0.25">
      <c r="A163" s="7" t="s">
        <v>137</v>
      </c>
      <c r="B163" s="21">
        <v>41007</v>
      </c>
      <c r="C163" s="7" t="s">
        <v>85</v>
      </c>
      <c r="D163" t="str">
        <f t="shared" si="16"/>
        <v/>
      </c>
      <c r="E163" s="51">
        <f t="shared" si="17"/>
        <v>41738</v>
      </c>
      <c r="F163">
        <f t="shared" si="13"/>
        <v>2014</v>
      </c>
      <c r="G163" t="str">
        <f t="shared" si="14"/>
        <v/>
      </c>
      <c r="H163">
        <f t="shared" si="15"/>
        <v>8</v>
      </c>
    </row>
    <row r="164" spans="1:8" x14ac:dyDescent="0.25">
      <c r="A164" s="7" t="s">
        <v>138</v>
      </c>
      <c r="B164" s="21">
        <v>40918</v>
      </c>
      <c r="C164" s="7" t="s">
        <v>85</v>
      </c>
      <c r="D164" t="str">
        <f t="shared" si="16"/>
        <v/>
      </c>
      <c r="E164" s="51">
        <f t="shared" si="17"/>
        <v>41649</v>
      </c>
      <c r="F164">
        <f t="shared" si="13"/>
        <v>2014</v>
      </c>
      <c r="G164" t="str">
        <f t="shared" si="14"/>
        <v/>
      </c>
      <c r="H164">
        <f t="shared" si="15"/>
        <v>11</v>
      </c>
    </row>
    <row r="165" spans="1:8" x14ac:dyDescent="0.25">
      <c r="A165" s="7" t="s">
        <v>107</v>
      </c>
      <c r="B165" s="21">
        <v>40887</v>
      </c>
      <c r="C165" s="7" t="s">
        <v>85</v>
      </c>
      <c r="D165" t="str">
        <f t="shared" si="16"/>
        <v/>
      </c>
      <c r="E165" s="51">
        <f t="shared" si="17"/>
        <v>41618</v>
      </c>
      <c r="F165">
        <f t="shared" si="13"/>
        <v>2013</v>
      </c>
      <c r="G165">
        <f t="shared" si="14"/>
        <v>12</v>
      </c>
      <c r="H165">
        <f t="shared" si="15"/>
        <v>12</v>
      </c>
    </row>
    <row r="166" spans="1:8" x14ac:dyDescent="0.25">
      <c r="A166" s="7" t="s">
        <v>139</v>
      </c>
      <c r="B166" s="21">
        <v>40969</v>
      </c>
      <c r="C166" s="7" t="s">
        <v>95</v>
      </c>
      <c r="D166" t="str">
        <f t="shared" si="16"/>
        <v/>
      </c>
      <c r="E166" s="51">
        <f t="shared" si="17"/>
        <v>42065</v>
      </c>
      <c r="F166">
        <f t="shared" si="13"/>
        <v>2015</v>
      </c>
      <c r="G166" t="str">
        <f t="shared" si="14"/>
        <v/>
      </c>
      <c r="H166">
        <f t="shared" si="15"/>
        <v>10</v>
      </c>
    </row>
    <row r="167" spans="1:8" x14ac:dyDescent="0.25">
      <c r="A167" s="7" t="s">
        <v>140</v>
      </c>
      <c r="B167" s="21">
        <v>40894</v>
      </c>
      <c r="C167" s="7" t="s">
        <v>95</v>
      </c>
      <c r="D167" t="str">
        <f t="shared" si="16"/>
        <v/>
      </c>
      <c r="E167" s="51">
        <f t="shared" si="17"/>
        <v>41990</v>
      </c>
      <c r="F167">
        <f t="shared" si="13"/>
        <v>2014</v>
      </c>
      <c r="G167" t="str">
        <f t="shared" si="14"/>
        <v/>
      </c>
      <c r="H167">
        <f t="shared" si="15"/>
        <v>12</v>
      </c>
    </row>
    <row r="168" spans="1:8" x14ac:dyDescent="0.25">
      <c r="A168" s="7" t="s">
        <v>124</v>
      </c>
      <c r="B168" s="21">
        <v>41007</v>
      </c>
      <c r="C168" s="7" t="s">
        <v>85</v>
      </c>
      <c r="D168" t="str">
        <f t="shared" si="16"/>
        <v/>
      </c>
      <c r="E168" s="51">
        <f t="shared" si="17"/>
        <v>41738</v>
      </c>
      <c r="F168">
        <f t="shared" si="13"/>
        <v>2014</v>
      </c>
      <c r="G168" t="str">
        <f t="shared" si="14"/>
        <v/>
      </c>
      <c r="H168">
        <f t="shared" si="15"/>
        <v>8</v>
      </c>
    </row>
    <row r="169" spans="1:8" x14ac:dyDescent="0.25">
      <c r="A169" s="7" t="s">
        <v>125</v>
      </c>
      <c r="B169" s="21">
        <v>40915</v>
      </c>
      <c r="C169" s="7" t="s">
        <v>85</v>
      </c>
      <c r="D169" t="str">
        <f t="shared" si="16"/>
        <v/>
      </c>
      <c r="E169" s="51">
        <f t="shared" si="17"/>
        <v>41646</v>
      </c>
      <c r="F169">
        <f t="shared" si="13"/>
        <v>2014</v>
      </c>
      <c r="G169" t="str">
        <f t="shared" si="14"/>
        <v/>
      </c>
      <c r="H169">
        <f t="shared" si="15"/>
        <v>11</v>
      </c>
    </row>
    <row r="170" spans="1:8" x14ac:dyDescent="0.25">
      <c r="A170" s="7" t="s">
        <v>141</v>
      </c>
      <c r="B170" s="21">
        <v>40911</v>
      </c>
      <c r="C170" s="7" t="s">
        <v>95</v>
      </c>
      <c r="D170" t="str">
        <f t="shared" si="16"/>
        <v/>
      </c>
      <c r="E170" s="51">
        <f t="shared" si="17"/>
        <v>42007</v>
      </c>
      <c r="F170">
        <f t="shared" si="13"/>
        <v>2015</v>
      </c>
      <c r="G170" t="str">
        <f t="shared" si="14"/>
        <v/>
      </c>
      <c r="H170">
        <f t="shared" si="15"/>
        <v>11</v>
      </c>
    </row>
    <row r="171" spans="1:8" x14ac:dyDescent="0.25">
      <c r="A171" s="7" t="s">
        <v>142</v>
      </c>
      <c r="B171" s="21">
        <v>41091</v>
      </c>
      <c r="C171" s="7" t="s">
        <v>85</v>
      </c>
      <c r="D171" t="str">
        <f t="shared" si="16"/>
        <v/>
      </c>
      <c r="E171" s="51">
        <f t="shared" si="17"/>
        <v>41822</v>
      </c>
      <c r="F171">
        <f t="shared" si="13"/>
        <v>2014</v>
      </c>
      <c r="G171" t="str">
        <f t="shared" si="14"/>
        <v/>
      </c>
      <c r="H171">
        <f t="shared" si="15"/>
        <v>6</v>
      </c>
    </row>
    <row r="172" spans="1:8" x14ac:dyDescent="0.25">
      <c r="A172" s="7" t="s">
        <v>143</v>
      </c>
      <c r="B172" s="21">
        <v>41099</v>
      </c>
      <c r="C172" s="7" t="s">
        <v>85</v>
      </c>
      <c r="D172" t="str">
        <f t="shared" si="16"/>
        <v/>
      </c>
      <c r="E172" s="51">
        <f t="shared" si="17"/>
        <v>41830</v>
      </c>
      <c r="F172">
        <f t="shared" si="13"/>
        <v>2014</v>
      </c>
      <c r="G172" t="str">
        <f t="shared" si="14"/>
        <v/>
      </c>
      <c r="H172">
        <f t="shared" si="15"/>
        <v>5</v>
      </c>
    </row>
    <row r="173" spans="1:8" x14ac:dyDescent="0.25">
      <c r="A173" s="7" t="s">
        <v>144</v>
      </c>
      <c r="B173" s="21">
        <v>41070</v>
      </c>
      <c r="C173" s="7" t="s">
        <v>95</v>
      </c>
      <c r="D173" t="str">
        <f t="shared" si="16"/>
        <v/>
      </c>
      <c r="E173" s="51">
        <f t="shared" si="17"/>
        <v>42166</v>
      </c>
      <c r="F173">
        <f t="shared" si="13"/>
        <v>2015</v>
      </c>
      <c r="G173" t="str">
        <f t="shared" si="14"/>
        <v/>
      </c>
      <c r="H173">
        <f t="shared" si="15"/>
        <v>6</v>
      </c>
    </row>
    <row r="174" spans="1:8" x14ac:dyDescent="0.25">
      <c r="A174" s="7" t="s">
        <v>108</v>
      </c>
      <c r="B174" s="21">
        <v>41070</v>
      </c>
      <c r="C174" s="7" t="s">
        <v>85</v>
      </c>
      <c r="D174" t="str">
        <f t="shared" si="16"/>
        <v/>
      </c>
      <c r="E174" s="51">
        <f t="shared" si="17"/>
        <v>41801</v>
      </c>
      <c r="F174">
        <f t="shared" si="13"/>
        <v>2014</v>
      </c>
      <c r="G174" t="str">
        <f t="shared" si="14"/>
        <v/>
      </c>
      <c r="H174">
        <f t="shared" si="15"/>
        <v>6</v>
      </c>
    </row>
    <row r="175" spans="1:8" x14ac:dyDescent="0.25">
      <c r="A175" s="7" t="s">
        <v>145</v>
      </c>
      <c r="B175" s="21">
        <v>40331</v>
      </c>
      <c r="C175" s="7" t="s">
        <v>95</v>
      </c>
      <c r="D175" t="str">
        <f t="shared" si="16"/>
        <v/>
      </c>
      <c r="E175" s="51">
        <f t="shared" si="17"/>
        <v>41427</v>
      </c>
      <c r="F175">
        <f t="shared" si="13"/>
        <v>2013</v>
      </c>
      <c r="G175">
        <f t="shared" si="14"/>
        <v>6</v>
      </c>
      <c r="H175">
        <f t="shared" si="15"/>
        <v>30</v>
      </c>
    </row>
    <row r="176" spans="1:8" x14ac:dyDescent="0.25">
      <c r="A176" s="7" t="s">
        <v>146</v>
      </c>
      <c r="B176" s="21">
        <v>41106</v>
      </c>
      <c r="C176" s="7" t="s">
        <v>95</v>
      </c>
      <c r="D176" t="str">
        <f t="shared" si="16"/>
        <v/>
      </c>
      <c r="E176" s="51">
        <f t="shared" si="17"/>
        <v>42202</v>
      </c>
      <c r="F176">
        <f t="shared" si="13"/>
        <v>2015</v>
      </c>
      <c r="G176" t="str">
        <f t="shared" si="14"/>
        <v/>
      </c>
      <c r="H176">
        <f t="shared" si="15"/>
        <v>5</v>
      </c>
    </row>
    <row r="177" spans="1:8" x14ac:dyDescent="0.25">
      <c r="A177" s="7" t="s">
        <v>126</v>
      </c>
      <c r="B177" s="21">
        <v>41007</v>
      </c>
      <c r="C177" s="7" t="s">
        <v>85</v>
      </c>
      <c r="D177" t="str">
        <f t="shared" si="16"/>
        <v/>
      </c>
      <c r="E177" s="51">
        <f t="shared" si="17"/>
        <v>41738</v>
      </c>
      <c r="F177">
        <f t="shared" si="13"/>
        <v>2014</v>
      </c>
      <c r="G177" t="str">
        <f t="shared" si="14"/>
        <v/>
      </c>
      <c r="H177">
        <f t="shared" si="15"/>
        <v>8</v>
      </c>
    </row>
    <row r="178" spans="1:8" x14ac:dyDescent="0.25">
      <c r="A178" s="7" t="s">
        <v>130</v>
      </c>
      <c r="B178" s="21">
        <v>41245</v>
      </c>
      <c r="C178" s="7" t="s">
        <v>85</v>
      </c>
      <c r="D178" t="str">
        <f t="shared" si="16"/>
        <v/>
      </c>
      <c r="E178" s="51">
        <f t="shared" si="17"/>
        <v>41976</v>
      </c>
      <c r="F178">
        <f t="shared" si="13"/>
        <v>2014</v>
      </c>
      <c r="G178" t="str">
        <f t="shared" si="14"/>
        <v/>
      </c>
      <c r="H178">
        <f t="shared" si="15"/>
        <v>0</v>
      </c>
    </row>
    <row r="179" spans="1:8" x14ac:dyDescent="0.25">
      <c r="A179" s="7" t="s">
        <v>147</v>
      </c>
      <c r="B179" s="21">
        <v>40911</v>
      </c>
      <c r="C179" s="7" t="s">
        <v>95</v>
      </c>
      <c r="D179" t="str">
        <f t="shared" si="16"/>
        <v/>
      </c>
      <c r="E179" s="51">
        <f t="shared" si="17"/>
        <v>42007</v>
      </c>
      <c r="F179">
        <f t="shared" si="13"/>
        <v>2015</v>
      </c>
      <c r="G179" t="str">
        <f t="shared" si="14"/>
        <v/>
      </c>
      <c r="H179">
        <f t="shared" si="15"/>
        <v>11</v>
      </c>
    </row>
    <row r="180" spans="1:8" x14ac:dyDescent="0.25">
      <c r="A180" s="7" t="s">
        <v>148</v>
      </c>
      <c r="B180" s="21">
        <v>41091</v>
      </c>
      <c r="C180" s="7" t="s">
        <v>85</v>
      </c>
      <c r="D180" t="str">
        <f t="shared" si="16"/>
        <v/>
      </c>
      <c r="E180" s="51">
        <f t="shared" si="17"/>
        <v>41822</v>
      </c>
      <c r="F180">
        <f t="shared" si="13"/>
        <v>2014</v>
      </c>
      <c r="G180" t="str">
        <f t="shared" si="14"/>
        <v/>
      </c>
      <c r="H180">
        <f t="shared" si="15"/>
        <v>6</v>
      </c>
    </row>
    <row r="181" spans="1:8" x14ac:dyDescent="0.25">
      <c r="A181" s="7" t="s">
        <v>149</v>
      </c>
      <c r="B181" s="21">
        <v>41007</v>
      </c>
      <c r="C181" s="7" t="s">
        <v>85</v>
      </c>
      <c r="D181" t="str">
        <f t="shared" si="16"/>
        <v/>
      </c>
      <c r="E181" s="51">
        <f t="shared" si="17"/>
        <v>41738</v>
      </c>
      <c r="F181">
        <f t="shared" si="13"/>
        <v>2014</v>
      </c>
      <c r="G181" t="str">
        <f t="shared" si="14"/>
        <v/>
      </c>
      <c r="H181">
        <f t="shared" si="15"/>
        <v>8</v>
      </c>
    </row>
    <row r="182" spans="1:8" x14ac:dyDescent="0.25">
      <c r="A182" s="7" t="s">
        <v>150</v>
      </c>
      <c r="B182" s="21">
        <v>41039</v>
      </c>
      <c r="C182" s="7" t="s">
        <v>85</v>
      </c>
      <c r="D182" t="str">
        <f t="shared" si="16"/>
        <v/>
      </c>
      <c r="E182" s="51">
        <f t="shared" si="17"/>
        <v>41770</v>
      </c>
      <c r="F182">
        <f t="shared" si="13"/>
        <v>2014</v>
      </c>
      <c r="G182" t="str">
        <f t="shared" si="14"/>
        <v/>
      </c>
      <c r="H182">
        <f t="shared" si="15"/>
        <v>7</v>
      </c>
    </row>
    <row r="183" spans="1:8" x14ac:dyDescent="0.25">
      <c r="A183" s="7" t="s">
        <v>112</v>
      </c>
      <c r="B183" s="21">
        <v>41039</v>
      </c>
      <c r="C183" s="7" t="s">
        <v>85</v>
      </c>
      <c r="D183" t="str">
        <f t="shared" si="16"/>
        <v/>
      </c>
      <c r="E183" s="51">
        <f t="shared" si="17"/>
        <v>41770</v>
      </c>
      <c r="F183">
        <f t="shared" si="13"/>
        <v>2014</v>
      </c>
      <c r="G183" t="str">
        <f t="shared" si="14"/>
        <v/>
      </c>
      <c r="H183">
        <f t="shared" si="15"/>
        <v>7</v>
      </c>
    </row>
    <row r="184" spans="1:8" x14ac:dyDescent="0.25">
      <c r="A184" s="7" t="s">
        <v>151</v>
      </c>
      <c r="B184" s="21">
        <v>40604</v>
      </c>
      <c r="C184" s="7" t="s">
        <v>95</v>
      </c>
      <c r="D184" t="str">
        <f t="shared" si="16"/>
        <v/>
      </c>
      <c r="E184" s="51">
        <f t="shared" si="17"/>
        <v>41700</v>
      </c>
      <c r="F184">
        <f t="shared" si="13"/>
        <v>2014</v>
      </c>
      <c r="G184" t="str">
        <f t="shared" si="14"/>
        <v/>
      </c>
      <c r="H184">
        <f t="shared" si="15"/>
        <v>21</v>
      </c>
    </row>
    <row r="185" spans="1:8" x14ac:dyDescent="0.25">
      <c r="A185" s="7" t="s">
        <v>152</v>
      </c>
      <c r="B185" s="21">
        <v>41198</v>
      </c>
      <c r="C185" s="7" t="s">
        <v>95</v>
      </c>
      <c r="D185" t="str">
        <f t="shared" si="16"/>
        <v/>
      </c>
      <c r="E185" s="51">
        <f t="shared" si="17"/>
        <v>42294</v>
      </c>
      <c r="F185">
        <f t="shared" si="13"/>
        <v>2015</v>
      </c>
      <c r="G185" t="str">
        <f t="shared" si="14"/>
        <v/>
      </c>
      <c r="H185">
        <f t="shared" si="15"/>
        <v>2</v>
      </c>
    </row>
    <row r="186" spans="1:8" x14ac:dyDescent="0.25">
      <c r="A186" s="7" t="s">
        <v>131</v>
      </c>
      <c r="B186" s="21">
        <v>41099</v>
      </c>
      <c r="C186" s="7" t="s">
        <v>85</v>
      </c>
      <c r="D186" t="str">
        <f t="shared" si="16"/>
        <v/>
      </c>
      <c r="E186" s="51">
        <f t="shared" si="17"/>
        <v>41830</v>
      </c>
      <c r="F186">
        <f t="shared" si="13"/>
        <v>2014</v>
      </c>
      <c r="G186" t="str">
        <f t="shared" si="14"/>
        <v/>
      </c>
      <c r="H186">
        <f t="shared" si="15"/>
        <v>5</v>
      </c>
    </row>
    <row r="187" spans="1:8" x14ac:dyDescent="0.25">
      <c r="A187" s="7" t="s">
        <v>132</v>
      </c>
      <c r="B187" s="21">
        <v>41245</v>
      </c>
      <c r="C187" s="7" t="s">
        <v>85</v>
      </c>
      <c r="D187" t="str">
        <f t="shared" si="16"/>
        <v/>
      </c>
      <c r="E187" s="51">
        <f t="shared" si="17"/>
        <v>41976</v>
      </c>
      <c r="F187">
        <f t="shared" si="13"/>
        <v>2014</v>
      </c>
      <c r="G187" t="str">
        <f t="shared" si="14"/>
        <v/>
      </c>
      <c r="H187">
        <f t="shared" si="15"/>
        <v>0</v>
      </c>
    </row>
    <row r="188" spans="1:8" x14ac:dyDescent="0.25">
      <c r="A188" s="7" t="s">
        <v>153</v>
      </c>
      <c r="B188" s="21">
        <v>40362</v>
      </c>
      <c r="C188" s="7" t="s">
        <v>95</v>
      </c>
      <c r="D188" t="str">
        <f t="shared" si="16"/>
        <v/>
      </c>
      <c r="E188" s="51">
        <f t="shared" si="17"/>
        <v>41458</v>
      </c>
      <c r="F188">
        <f t="shared" si="13"/>
        <v>2013</v>
      </c>
      <c r="G188">
        <f t="shared" si="14"/>
        <v>7</v>
      </c>
      <c r="H188">
        <f t="shared" si="15"/>
        <v>29</v>
      </c>
    </row>
    <row r="189" spans="1:8" x14ac:dyDescent="0.25">
      <c r="A189" s="7" t="s">
        <v>154</v>
      </c>
      <c r="B189" s="21">
        <v>40604</v>
      </c>
      <c r="C189" s="7" t="s">
        <v>85</v>
      </c>
      <c r="D189" t="str">
        <f t="shared" si="16"/>
        <v/>
      </c>
      <c r="E189" s="51">
        <f t="shared" si="17"/>
        <v>41335</v>
      </c>
      <c r="F189">
        <f t="shared" si="13"/>
        <v>2013</v>
      </c>
      <c r="G189">
        <f t="shared" si="14"/>
        <v>3</v>
      </c>
      <c r="H189">
        <f t="shared" si="15"/>
        <v>21</v>
      </c>
    </row>
    <row r="190" spans="1:8" x14ac:dyDescent="0.25">
      <c r="A190" s="7" t="s">
        <v>155</v>
      </c>
      <c r="B190" s="21">
        <v>40887</v>
      </c>
      <c r="C190" s="7" t="s">
        <v>85</v>
      </c>
      <c r="D190" t="str">
        <f t="shared" si="16"/>
        <v/>
      </c>
      <c r="E190" s="51">
        <f t="shared" si="17"/>
        <v>41618</v>
      </c>
      <c r="F190">
        <f t="shared" si="13"/>
        <v>2013</v>
      </c>
      <c r="G190">
        <f t="shared" si="14"/>
        <v>12</v>
      </c>
      <c r="H190">
        <f t="shared" si="15"/>
        <v>12</v>
      </c>
    </row>
    <row r="191" spans="1:8" x14ac:dyDescent="0.25">
      <c r="A191" s="7" t="s">
        <v>156</v>
      </c>
      <c r="B191" s="21">
        <v>41100</v>
      </c>
      <c r="C191" s="7" t="s">
        <v>85</v>
      </c>
      <c r="D191" t="str">
        <f t="shared" si="16"/>
        <v/>
      </c>
      <c r="E191" s="51">
        <f t="shared" si="17"/>
        <v>41831</v>
      </c>
      <c r="F191">
        <f t="shared" si="13"/>
        <v>2014</v>
      </c>
      <c r="G191" t="str">
        <f t="shared" si="14"/>
        <v/>
      </c>
      <c r="H191">
        <f t="shared" si="15"/>
        <v>5</v>
      </c>
    </row>
    <row r="192" spans="1:8" x14ac:dyDescent="0.25">
      <c r="A192" s="7" t="s">
        <v>113</v>
      </c>
      <c r="B192" s="21">
        <v>41100</v>
      </c>
      <c r="C192" s="7" t="s">
        <v>85</v>
      </c>
      <c r="D192" t="str">
        <f t="shared" si="16"/>
        <v/>
      </c>
      <c r="E192" s="51">
        <f t="shared" si="17"/>
        <v>41831</v>
      </c>
      <c r="F192">
        <f t="shared" si="13"/>
        <v>2014</v>
      </c>
      <c r="G192" t="str">
        <f t="shared" si="14"/>
        <v/>
      </c>
      <c r="H192">
        <f t="shared" si="15"/>
        <v>5</v>
      </c>
    </row>
    <row r="193" spans="1:8" x14ac:dyDescent="0.25">
      <c r="A193" s="7" t="s">
        <v>157</v>
      </c>
      <c r="B193" s="21">
        <v>40941</v>
      </c>
      <c r="C193" s="7" t="s">
        <v>95</v>
      </c>
      <c r="D193" t="str">
        <f t="shared" si="16"/>
        <v/>
      </c>
      <c r="E193" s="51">
        <f t="shared" si="17"/>
        <v>42037</v>
      </c>
      <c r="F193">
        <f t="shared" si="13"/>
        <v>2015</v>
      </c>
      <c r="G193" t="str">
        <f t="shared" si="14"/>
        <v/>
      </c>
      <c r="H193">
        <f t="shared" si="15"/>
        <v>10</v>
      </c>
    </row>
    <row r="194" spans="1:8" x14ac:dyDescent="0.25">
      <c r="A194" s="7" t="s">
        <v>158</v>
      </c>
      <c r="B194" s="21">
        <v>41014</v>
      </c>
      <c r="C194" s="7" t="s">
        <v>95</v>
      </c>
      <c r="D194" t="str">
        <f t="shared" si="16"/>
        <v/>
      </c>
      <c r="E194" s="51">
        <f t="shared" ref="E194:E201" si="18">IF(ISBLANK(B194),"",B194+IF(C194="Laptop",Laptop_lifespan*365,Desktop_lifespan*365)+1)</f>
        <v>42110</v>
      </c>
      <c r="F194">
        <f t="shared" ref="F194:F201" si="19">IF(ISBLANK(B194),"",YEAR(E194))</f>
        <v>2015</v>
      </c>
      <c r="G194" t="str">
        <f t="shared" ref="G194:G201" si="20">IF(F194&lt;=Starting_year-1,1,IF(F194=Starting_year,MONTH(E194),""))</f>
        <v/>
      </c>
      <c r="H194">
        <f t="shared" ref="H194:H257" si="21">IF(ISBLANK(A194),"",DATEDIF(B194,DATE(Starting_year,1,1),"m"))</f>
        <v>8</v>
      </c>
    </row>
    <row r="195" spans="1:8" x14ac:dyDescent="0.25">
      <c r="A195" s="7" t="s">
        <v>136</v>
      </c>
      <c r="B195" s="21">
        <v>41160</v>
      </c>
      <c r="C195" s="7" t="s">
        <v>85</v>
      </c>
      <c r="D195" t="str">
        <f t="shared" ref="D195:D258" si="22">IF(NOT(ISBLANK(A195)),IF(AND(ISNUMBER(B195),OR(C195="Laptop",C195="Desktop")),"",1),"")</f>
        <v/>
      </c>
      <c r="E195" s="51">
        <f t="shared" si="18"/>
        <v>41891</v>
      </c>
      <c r="F195">
        <f t="shared" si="19"/>
        <v>2014</v>
      </c>
      <c r="G195" t="str">
        <f t="shared" si="20"/>
        <v/>
      </c>
      <c r="H195">
        <f t="shared" si="21"/>
        <v>3</v>
      </c>
    </row>
    <row r="196" spans="1:8" x14ac:dyDescent="0.25">
      <c r="A196" s="7" t="s">
        <v>137</v>
      </c>
      <c r="B196" s="21">
        <v>41245</v>
      </c>
      <c r="C196" s="7" t="s">
        <v>85</v>
      </c>
      <c r="D196" t="str">
        <f t="shared" si="22"/>
        <v/>
      </c>
      <c r="E196" s="51">
        <f t="shared" si="18"/>
        <v>41976</v>
      </c>
      <c r="F196">
        <f t="shared" si="19"/>
        <v>2014</v>
      </c>
      <c r="G196" t="str">
        <f t="shared" si="20"/>
        <v/>
      </c>
      <c r="H196">
        <f t="shared" si="21"/>
        <v>0</v>
      </c>
    </row>
    <row r="197" spans="1:8" x14ac:dyDescent="0.25">
      <c r="A197" s="7" t="s">
        <v>159</v>
      </c>
      <c r="B197" s="21">
        <v>40362</v>
      </c>
      <c r="C197" s="7" t="s">
        <v>95</v>
      </c>
      <c r="D197" t="str">
        <f t="shared" si="22"/>
        <v/>
      </c>
      <c r="E197" s="51">
        <f t="shared" si="18"/>
        <v>41458</v>
      </c>
      <c r="F197">
        <f t="shared" si="19"/>
        <v>2013</v>
      </c>
      <c r="G197">
        <f t="shared" si="20"/>
        <v>7</v>
      </c>
      <c r="H197">
        <f t="shared" si="21"/>
        <v>29</v>
      </c>
    </row>
    <row r="198" spans="1:8" x14ac:dyDescent="0.25">
      <c r="A198" s="7" t="s">
        <v>160</v>
      </c>
      <c r="B198" s="21">
        <v>41153</v>
      </c>
      <c r="C198" s="7" t="s">
        <v>85</v>
      </c>
      <c r="D198" t="str">
        <f t="shared" si="22"/>
        <v/>
      </c>
      <c r="E198" s="51">
        <f t="shared" si="18"/>
        <v>41884</v>
      </c>
      <c r="F198">
        <f t="shared" si="19"/>
        <v>2014</v>
      </c>
      <c r="G198" t="str">
        <f t="shared" si="20"/>
        <v/>
      </c>
      <c r="H198">
        <f t="shared" si="21"/>
        <v>4</v>
      </c>
    </row>
    <row r="199" spans="1:8" x14ac:dyDescent="0.25">
      <c r="A199" s="7" t="s">
        <v>161</v>
      </c>
      <c r="B199" s="21">
        <v>41099</v>
      </c>
      <c r="C199" s="7" t="s">
        <v>85</v>
      </c>
      <c r="D199" t="str">
        <f t="shared" si="22"/>
        <v/>
      </c>
      <c r="E199" s="51">
        <f t="shared" si="18"/>
        <v>41830</v>
      </c>
      <c r="F199">
        <f t="shared" si="19"/>
        <v>2014</v>
      </c>
      <c r="G199" t="str">
        <f t="shared" si="20"/>
        <v/>
      </c>
      <c r="H199">
        <f t="shared" si="21"/>
        <v>5</v>
      </c>
    </row>
    <row r="200" spans="1:8" x14ac:dyDescent="0.25">
      <c r="A200" s="7" t="s">
        <v>162</v>
      </c>
      <c r="B200" s="21">
        <v>41198</v>
      </c>
      <c r="C200" s="7" t="s">
        <v>85</v>
      </c>
      <c r="D200" t="str">
        <f t="shared" si="22"/>
        <v/>
      </c>
      <c r="E200" s="51">
        <f t="shared" si="18"/>
        <v>41929</v>
      </c>
      <c r="F200">
        <f t="shared" si="19"/>
        <v>2014</v>
      </c>
      <c r="G200" t="str">
        <f t="shared" si="20"/>
        <v/>
      </c>
      <c r="H200">
        <f t="shared" si="21"/>
        <v>2</v>
      </c>
    </row>
    <row r="201" spans="1:8" x14ac:dyDescent="0.25">
      <c r="A201" s="7" t="s">
        <v>114</v>
      </c>
      <c r="B201" s="21">
        <v>40795</v>
      </c>
      <c r="C201" s="7" t="s">
        <v>85</v>
      </c>
      <c r="D201" t="str">
        <f t="shared" si="22"/>
        <v/>
      </c>
      <c r="E201" s="51">
        <f t="shared" si="18"/>
        <v>41526</v>
      </c>
      <c r="F201">
        <f t="shared" si="19"/>
        <v>2013</v>
      </c>
      <c r="G201">
        <f t="shared" si="20"/>
        <v>9</v>
      </c>
      <c r="H201">
        <f t="shared" si="21"/>
        <v>15</v>
      </c>
    </row>
    <row r="202" spans="1:8" x14ac:dyDescent="0.25">
      <c r="D202" t="str">
        <f t="shared" si="22"/>
        <v/>
      </c>
      <c r="E202" s="51" t="str">
        <f t="shared" ref="E202:E265" si="23">IF(ISBLANK(B202),"",B202+IF(C202="Laptop",Laptop_lifespan*365,Desktop_lifespan*365)+1)</f>
        <v/>
      </c>
      <c r="F202" t="str">
        <f t="shared" ref="F202:F265" si="24">IF(ISBLANK(B202),"",YEAR(E202))</f>
        <v/>
      </c>
      <c r="G202" t="str">
        <f t="shared" ref="G202:G265" si="25">IF(F202&lt;=Starting_year-1,1,IF(F202=Starting_year,MONTH(E202),""))</f>
        <v/>
      </c>
      <c r="H202" t="str">
        <f t="shared" si="21"/>
        <v/>
      </c>
    </row>
    <row r="203" spans="1:8" x14ac:dyDescent="0.25">
      <c r="D203" t="str">
        <f t="shared" si="22"/>
        <v/>
      </c>
      <c r="E203" s="51" t="str">
        <f t="shared" si="23"/>
        <v/>
      </c>
      <c r="F203" t="str">
        <f t="shared" si="24"/>
        <v/>
      </c>
      <c r="G203" t="str">
        <f t="shared" si="25"/>
        <v/>
      </c>
      <c r="H203" t="str">
        <f t="shared" si="21"/>
        <v/>
      </c>
    </row>
    <row r="204" spans="1:8" x14ac:dyDescent="0.25">
      <c r="D204" t="str">
        <f t="shared" si="22"/>
        <v/>
      </c>
      <c r="E204" s="51" t="str">
        <f t="shared" si="23"/>
        <v/>
      </c>
      <c r="F204" t="str">
        <f t="shared" si="24"/>
        <v/>
      </c>
      <c r="G204" t="str">
        <f t="shared" si="25"/>
        <v/>
      </c>
      <c r="H204" t="str">
        <f t="shared" si="21"/>
        <v/>
      </c>
    </row>
    <row r="205" spans="1:8" x14ac:dyDescent="0.25">
      <c r="D205" t="str">
        <f t="shared" si="22"/>
        <v/>
      </c>
      <c r="E205" s="51" t="str">
        <f t="shared" si="23"/>
        <v/>
      </c>
      <c r="F205" t="str">
        <f t="shared" si="24"/>
        <v/>
      </c>
      <c r="G205" t="str">
        <f t="shared" si="25"/>
        <v/>
      </c>
      <c r="H205" t="str">
        <f t="shared" si="21"/>
        <v/>
      </c>
    </row>
    <row r="206" spans="1:8" x14ac:dyDescent="0.25">
      <c r="D206" t="str">
        <f t="shared" si="22"/>
        <v/>
      </c>
      <c r="E206" s="51" t="str">
        <f t="shared" si="23"/>
        <v/>
      </c>
      <c r="F206" t="str">
        <f t="shared" si="24"/>
        <v/>
      </c>
      <c r="G206" t="str">
        <f t="shared" si="25"/>
        <v/>
      </c>
      <c r="H206" t="str">
        <f t="shared" si="21"/>
        <v/>
      </c>
    </row>
    <row r="207" spans="1:8" x14ac:dyDescent="0.25">
      <c r="D207" t="str">
        <f t="shared" si="22"/>
        <v/>
      </c>
      <c r="E207" s="51" t="str">
        <f t="shared" si="23"/>
        <v/>
      </c>
      <c r="F207" t="str">
        <f t="shared" si="24"/>
        <v/>
      </c>
      <c r="G207" t="str">
        <f t="shared" si="25"/>
        <v/>
      </c>
      <c r="H207" t="str">
        <f t="shared" si="21"/>
        <v/>
      </c>
    </row>
    <row r="208" spans="1:8" x14ac:dyDescent="0.25">
      <c r="D208" t="str">
        <f t="shared" si="22"/>
        <v/>
      </c>
      <c r="E208" s="51" t="str">
        <f t="shared" si="23"/>
        <v/>
      </c>
      <c r="F208" t="str">
        <f t="shared" si="24"/>
        <v/>
      </c>
      <c r="G208" t="str">
        <f t="shared" si="25"/>
        <v/>
      </c>
      <c r="H208" t="str">
        <f t="shared" si="21"/>
        <v/>
      </c>
    </row>
    <row r="209" spans="4:8" x14ac:dyDescent="0.25">
      <c r="D209" t="str">
        <f t="shared" si="22"/>
        <v/>
      </c>
      <c r="E209" s="51" t="str">
        <f t="shared" si="23"/>
        <v/>
      </c>
      <c r="F209" t="str">
        <f t="shared" si="24"/>
        <v/>
      </c>
      <c r="G209" t="str">
        <f t="shared" si="25"/>
        <v/>
      </c>
      <c r="H209" t="str">
        <f t="shared" si="21"/>
        <v/>
      </c>
    </row>
    <row r="210" spans="4:8" x14ac:dyDescent="0.25">
      <c r="D210" t="str">
        <f t="shared" si="22"/>
        <v/>
      </c>
      <c r="E210" s="51" t="str">
        <f t="shared" si="23"/>
        <v/>
      </c>
      <c r="F210" t="str">
        <f t="shared" si="24"/>
        <v/>
      </c>
      <c r="G210" t="str">
        <f t="shared" si="25"/>
        <v/>
      </c>
      <c r="H210" t="str">
        <f t="shared" si="21"/>
        <v/>
      </c>
    </row>
    <row r="211" spans="4:8" x14ac:dyDescent="0.25">
      <c r="D211" t="str">
        <f t="shared" si="22"/>
        <v/>
      </c>
      <c r="E211" s="51" t="str">
        <f t="shared" si="23"/>
        <v/>
      </c>
      <c r="F211" t="str">
        <f t="shared" si="24"/>
        <v/>
      </c>
      <c r="G211" t="str">
        <f t="shared" si="25"/>
        <v/>
      </c>
      <c r="H211" t="str">
        <f t="shared" si="21"/>
        <v/>
      </c>
    </row>
    <row r="212" spans="4:8" x14ac:dyDescent="0.25">
      <c r="D212" t="str">
        <f t="shared" si="22"/>
        <v/>
      </c>
      <c r="E212" s="51" t="str">
        <f t="shared" si="23"/>
        <v/>
      </c>
      <c r="F212" t="str">
        <f t="shared" si="24"/>
        <v/>
      </c>
      <c r="G212" t="str">
        <f t="shared" si="25"/>
        <v/>
      </c>
      <c r="H212" t="str">
        <f t="shared" si="21"/>
        <v/>
      </c>
    </row>
    <row r="213" spans="4:8" x14ac:dyDescent="0.25">
      <c r="D213" t="str">
        <f t="shared" si="22"/>
        <v/>
      </c>
      <c r="E213" s="51" t="str">
        <f t="shared" si="23"/>
        <v/>
      </c>
      <c r="F213" t="str">
        <f t="shared" si="24"/>
        <v/>
      </c>
      <c r="G213" t="str">
        <f t="shared" si="25"/>
        <v/>
      </c>
      <c r="H213" t="str">
        <f t="shared" si="21"/>
        <v/>
      </c>
    </row>
    <row r="214" spans="4:8" x14ac:dyDescent="0.25">
      <c r="D214" t="str">
        <f t="shared" si="22"/>
        <v/>
      </c>
      <c r="E214" s="51" t="str">
        <f t="shared" si="23"/>
        <v/>
      </c>
      <c r="F214" t="str">
        <f t="shared" si="24"/>
        <v/>
      </c>
      <c r="G214" t="str">
        <f t="shared" si="25"/>
        <v/>
      </c>
      <c r="H214" t="str">
        <f t="shared" si="21"/>
        <v/>
      </c>
    </row>
    <row r="215" spans="4:8" x14ac:dyDescent="0.25">
      <c r="D215" t="str">
        <f t="shared" si="22"/>
        <v/>
      </c>
      <c r="E215" s="51" t="str">
        <f t="shared" si="23"/>
        <v/>
      </c>
      <c r="F215" t="str">
        <f t="shared" si="24"/>
        <v/>
      </c>
      <c r="G215" t="str">
        <f t="shared" si="25"/>
        <v/>
      </c>
      <c r="H215" t="str">
        <f t="shared" si="21"/>
        <v/>
      </c>
    </row>
    <row r="216" spans="4:8" x14ac:dyDescent="0.25">
      <c r="D216" t="str">
        <f t="shared" si="22"/>
        <v/>
      </c>
      <c r="E216" s="51" t="str">
        <f t="shared" si="23"/>
        <v/>
      </c>
      <c r="F216" t="str">
        <f t="shared" si="24"/>
        <v/>
      </c>
      <c r="G216" t="str">
        <f t="shared" si="25"/>
        <v/>
      </c>
      <c r="H216" t="str">
        <f t="shared" si="21"/>
        <v/>
      </c>
    </row>
    <row r="217" spans="4:8" x14ac:dyDescent="0.25">
      <c r="D217" t="str">
        <f t="shared" si="22"/>
        <v/>
      </c>
      <c r="E217" s="51" t="str">
        <f t="shared" si="23"/>
        <v/>
      </c>
      <c r="F217" t="str">
        <f t="shared" si="24"/>
        <v/>
      </c>
      <c r="G217" t="str">
        <f t="shared" si="25"/>
        <v/>
      </c>
      <c r="H217" t="str">
        <f t="shared" si="21"/>
        <v/>
      </c>
    </row>
    <row r="218" spans="4:8" x14ac:dyDescent="0.25">
      <c r="D218" t="str">
        <f t="shared" si="22"/>
        <v/>
      </c>
      <c r="E218" s="51" t="str">
        <f t="shared" si="23"/>
        <v/>
      </c>
      <c r="F218" t="str">
        <f t="shared" si="24"/>
        <v/>
      </c>
      <c r="G218" t="str">
        <f t="shared" si="25"/>
        <v/>
      </c>
      <c r="H218" t="str">
        <f t="shared" si="21"/>
        <v/>
      </c>
    </row>
    <row r="219" spans="4:8" x14ac:dyDescent="0.25">
      <c r="D219" t="str">
        <f t="shared" si="22"/>
        <v/>
      </c>
      <c r="E219" s="51" t="str">
        <f t="shared" si="23"/>
        <v/>
      </c>
      <c r="F219" t="str">
        <f t="shared" si="24"/>
        <v/>
      </c>
      <c r="G219" t="str">
        <f t="shared" si="25"/>
        <v/>
      </c>
      <c r="H219" t="str">
        <f t="shared" si="21"/>
        <v/>
      </c>
    </row>
    <row r="220" spans="4:8" x14ac:dyDescent="0.25">
      <c r="D220" t="str">
        <f t="shared" si="22"/>
        <v/>
      </c>
      <c r="E220" s="51" t="str">
        <f t="shared" si="23"/>
        <v/>
      </c>
      <c r="F220" t="str">
        <f t="shared" si="24"/>
        <v/>
      </c>
      <c r="G220" t="str">
        <f t="shared" si="25"/>
        <v/>
      </c>
      <c r="H220" t="str">
        <f t="shared" si="21"/>
        <v/>
      </c>
    </row>
    <row r="221" spans="4:8" x14ac:dyDescent="0.25">
      <c r="D221" t="str">
        <f t="shared" si="22"/>
        <v/>
      </c>
      <c r="E221" s="51" t="str">
        <f t="shared" si="23"/>
        <v/>
      </c>
      <c r="F221" t="str">
        <f t="shared" si="24"/>
        <v/>
      </c>
      <c r="G221" t="str">
        <f t="shared" si="25"/>
        <v/>
      </c>
      <c r="H221" t="str">
        <f t="shared" si="21"/>
        <v/>
      </c>
    </row>
    <row r="222" spans="4:8" x14ac:dyDescent="0.25">
      <c r="D222" t="str">
        <f t="shared" si="22"/>
        <v/>
      </c>
      <c r="E222" s="51" t="str">
        <f t="shared" si="23"/>
        <v/>
      </c>
      <c r="F222" t="str">
        <f t="shared" si="24"/>
        <v/>
      </c>
      <c r="G222" t="str">
        <f t="shared" si="25"/>
        <v/>
      </c>
      <c r="H222" t="str">
        <f t="shared" si="21"/>
        <v/>
      </c>
    </row>
    <row r="223" spans="4:8" x14ac:dyDescent="0.25">
      <c r="D223" t="str">
        <f t="shared" si="22"/>
        <v/>
      </c>
      <c r="E223" s="51" t="str">
        <f t="shared" si="23"/>
        <v/>
      </c>
      <c r="F223" t="str">
        <f t="shared" si="24"/>
        <v/>
      </c>
      <c r="G223" t="str">
        <f t="shared" si="25"/>
        <v/>
      </c>
      <c r="H223" t="str">
        <f t="shared" si="21"/>
        <v/>
      </c>
    </row>
    <row r="224" spans="4:8" x14ac:dyDescent="0.25">
      <c r="D224" t="str">
        <f t="shared" si="22"/>
        <v/>
      </c>
      <c r="E224" s="51" t="str">
        <f t="shared" si="23"/>
        <v/>
      </c>
      <c r="F224" t="str">
        <f t="shared" si="24"/>
        <v/>
      </c>
      <c r="G224" t="str">
        <f t="shared" si="25"/>
        <v/>
      </c>
      <c r="H224" t="str">
        <f t="shared" si="21"/>
        <v/>
      </c>
    </row>
    <row r="225" spans="4:8" x14ac:dyDescent="0.25">
      <c r="D225" t="str">
        <f t="shared" si="22"/>
        <v/>
      </c>
      <c r="E225" s="51" t="str">
        <f t="shared" si="23"/>
        <v/>
      </c>
      <c r="F225" t="str">
        <f t="shared" si="24"/>
        <v/>
      </c>
      <c r="G225" t="str">
        <f t="shared" si="25"/>
        <v/>
      </c>
      <c r="H225" t="str">
        <f t="shared" si="21"/>
        <v/>
      </c>
    </row>
    <row r="226" spans="4:8" x14ac:dyDescent="0.25">
      <c r="D226" t="str">
        <f t="shared" si="22"/>
        <v/>
      </c>
      <c r="E226" s="51" t="str">
        <f t="shared" si="23"/>
        <v/>
      </c>
      <c r="F226" t="str">
        <f t="shared" si="24"/>
        <v/>
      </c>
      <c r="G226" t="str">
        <f t="shared" si="25"/>
        <v/>
      </c>
      <c r="H226" t="str">
        <f t="shared" si="21"/>
        <v/>
      </c>
    </row>
    <row r="227" spans="4:8" x14ac:dyDescent="0.25">
      <c r="D227" t="str">
        <f t="shared" si="22"/>
        <v/>
      </c>
      <c r="E227" s="51" t="str">
        <f t="shared" si="23"/>
        <v/>
      </c>
      <c r="F227" t="str">
        <f t="shared" si="24"/>
        <v/>
      </c>
      <c r="G227" t="str">
        <f t="shared" si="25"/>
        <v/>
      </c>
      <c r="H227" t="str">
        <f t="shared" si="21"/>
        <v/>
      </c>
    </row>
    <row r="228" spans="4:8" x14ac:dyDescent="0.25">
      <c r="D228" t="str">
        <f t="shared" si="22"/>
        <v/>
      </c>
      <c r="E228" s="51" t="str">
        <f t="shared" si="23"/>
        <v/>
      </c>
      <c r="F228" t="str">
        <f t="shared" si="24"/>
        <v/>
      </c>
      <c r="G228" t="str">
        <f t="shared" si="25"/>
        <v/>
      </c>
      <c r="H228" t="str">
        <f t="shared" si="21"/>
        <v/>
      </c>
    </row>
    <row r="229" spans="4:8" x14ac:dyDescent="0.25">
      <c r="D229" t="str">
        <f t="shared" si="22"/>
        <v/>
      </c>
      <c r="E229" s="51" t="str">
        <f t="shared" si="23"/>
        <v/>
      </c>
      <c r="F229" t="str">
        <f t="shared" si="24"/>
        <v/>
      </c>
      <c r="G229" t="str">
        <f t="shared" si="25"/>
        <v/>
      </c>
      <c r="H229" t="str">
        <f t="shared" si="21"/>
        <v/>
      </c>
    </row>
    <row r="230" spans="4:8" x14ac:dyDescent="0.25">
      <c r="D230" t="str">
        <f t="shared" si="22"/>
        <v/>
      </c>
      <c r="E230" s="51" t="str">
        <f t="shared" si="23"/>
        <v/>
      </c>
      <c r="F230" t="str">
        <f t="shared" si="24"/>
        <v/>
      </c>
      <c r="G230" t="str">
        <f t="shared" si="25"/>
        <v/>
      </c>
      <c r="H230" t="str">
        <f t="shared" si="21"/>
        <v/>
      </c>
    </row>
    <row r="231" spans="4:8" x14ac:dyDescent="0.25">
      <c r="D231" t="str">
        <f t="shared" si="22"/>
        <v/>
      </c>
      <c r="E231" s="51" t="str">
        <f t="shared" si="23"/>
        <v/>
      </c>
      <c r="F231" t="str">
        <f t="shared" si="24"/>
        <v/>
      </c>
      <c r="G231" t="str">
        <f t="shared" si="25"/>
        <v/>
      </c>
      <c r="H231" t="str">
        <f t="shared" si="21"/>
        <v/>
      </c>
    </row>
    <row r="232" spans="4:8" x14ac:dyDescent="0.25">
      <c r="D232" t="str">
        <f t="shared" si="22"/>
        <v/>
      </c>
      <c r="E232" s="51" t="str">
        <f t="shared" si="23"/>
        <v/>
      </c>
      <c r="F232" t="str">
        <f t="shared" si="24"/>
        <v/>
      </c>
      <c r="G232" t="str">
        <f t="shared" si="25"/>
        <v/>
      </c>
      <c r="H232" t="str">
        <f t="shared" si="21"/>
        <v/>
      </c>
    </row>
    <row r="233" spans="4:8" x14ac:dyDescent="0.25">
      <c r="D233" t="str">
        <f t="shared" si="22"/>
        <v/>
      </c>
      <c r="E233" s="51" t="str">
        <f t="shared" si="23"/>
        <v/>
      </c>
      <c r="F233" t="str">
        <f t="shared" si="24"/>
        <v/>
      </c>
      <c r="G233" t="str">
        <f t="shared" si="25"/>
        <v/>
      </c>
      <c r="H233" t="str">
        <f t="shared" si="21"/>
        <v/>
      </c>
    </row>
    <row r="234" spans="4:8" x14ac:dyDescent="0.25">
      <c r="D234" t="str">
        <f t="shared" si="22"/>
        <v/>
      </c>
      <c r="E234" s="51" t="str">
        <f t="shared" si="23"/>
        <v/>
      </c>
      <c r="F234" t="str">
        <f t="shared" si="24"/>
        <v/>
      </c>
      <c r="G234" t="str">
        <f t="shared" si="25"/>
        <v/>
      </c>
      <c r="H234" t="str">
        <f t="shared" si="21"/>
        <v/>
      </c>
    </row>
    <row r="235" spans="4:8" x14ac:dyDescent="0.25">
      <c r="D235" t="str">
        <f t="shared" si="22"/>
        <v/>
      </c>
      <c r="E235" s="51" t="str">
        <f t="shared" si="23"/>
        <v/>
      </c>
      <c r="F235" t="str">
        <f t="shared" si="24"/>
        <v/>
      </c>
      <c r="G235" t="str">
        <f t="shared" si="25"/>
        <v/>
      </c>
      <c r="H235" t="str">
        <f t="shared" si="21"/>
        <v/>
      </c>
    </row>
    <row r="236" spans="4:8" x14ac:dyDescent="0.25">
      <c r="D236" t="str">
        <f t="shared" si="22"/>
        <v/>
      </c>
      <c r="E236" s="51" t="str">
        <f t="shared" si="23"/>
        <v/>
      </c>
      <c r="F236" t="str">
        <f t="shared" si="24"/>
        <v/>
      </c>
      <c r="G236" t="str">
        <f t="shared" si="25"/>
        <v/>
      </c>
      <c r="H236" t="str">
        <f t="shared" si="21"/>
        <v/>
      </c>
    </row>
    <row r="237" spans="4:8" x14ac:dyDescent="0.25">
      <c r="D237" t="str">
        <f t="shared" si="22"/>
        <v/>
      </c>
      <c r="E237" s="51" t="str">
        <f t="shared" si="23"/>
        <v/>
      </c>
      <c r="F237" t="str">
        <f t="shared" si="24"/>
        <v/>
      </c>
      <c r="G237" t="str">
        <f t="shared" si="25"/>
        <v/>
      </c>
      <c r="H237" t="str">
        <f t="shared" si="21"/>
        <v/>
      </c>
    </row>
    <row r="238" spans="4:8" x14ac:dyDescent="0.25">
      <c r="D238" t="str">
        <f t="shared" si="22"/>
        <v/>
      </c>
      <c r="E238" s="51" t="str">
        <f t="shared" si="23"/>
        <v/>
      </c>
      <c r="F238" t="str">
        <f t="shared" si="24"/>
        <v/>
      </c>
      <c r="G238" t="str">
        <f t="shared" si="25"/>
        <v/>
      </c>
      <c r="H238" t="str">
        <f t="shared" si="21"/>
        <v/>
      </c>
    </row>
    <row r="239" spans="4:8" x14ac:dyDescent="0.25">
      <c r="D239" t="str">
        <f t="shared" si="22"/>
        <v/>
      </c>
      <c r="E239" s="51" t="str">
        <f t="shared" si="23"/>
        <v/>
      </c>
      <c r="F239" t="str">
        <f t="shared" si="24"/>
        <v/>
      </c>
      <c r="G239" t="str">
        <f t="shared" si="25"/>
        <v/>
      </c>
      <c r="H239" t="str">
        <f t="shared" si="21"/>
        <v/>
      </c>
    </row>
    <row r="240" spans="4:8" x14ac:dyDescent="0.25">
      <c r="D240" t="str">
        <f t="shared" si="22"/>
        <v/>
      </c>
      <c r="E240" s="51" t="str">
        <f t="shared" si="23"/>
        <v/>
      </c>
      <c r="F240" t="str">
        <f t="shared" si="24"/>
        <v/>
      </c>
      <c r="G240" t="str">
        <f t="shared" si="25"/>
        <v/>
      </c>
      <c r="H240" t="str">
        <f t="shared" si="21"/>
        <v/>
      </c>
    </row>
    <row r="241" spans="4:8" x14ac:dyDescent="0.25">
      <c r="D241" t="str">
        <f t="shared" si="22"/>
        <v/>
      </c>
      <c r="E241" s="51" t="str">
        <f t="shared" si="23"/>
        <v/>
      </c>
      <c r="F241" t="str">
        <f t="shared" si="24"/>
        <v/>
      </c>
      <c r="G241" t="str">
        <f t="shared" si="25"/>
        <v/>
      </c>
      <c r="H241" t="str">
        <f t="shared" si="21"/>
        <v/>
      </c>
    </row>
    <row r="242" spans="4:8" x14ac:dyDescent="0.25">
      <c r="D242" t="str">
        <f t="shared" si="22"/>
        <v/>
      </c>
      <c r="E242" s="51" t="str">
        <f t="shared" si="23"/>
        <v/>
      </c>
      <c r="F242" t="str">
        <f t="shared" si="24"/>
        <v/>
      </c>
      <c r="G242" t="str">
        <f t="shared" si="25"/>
        <v/>
      </c>
      <c r="H242" t="str">
        <f t="shared" si="21"/>
        <v/>
      </c>
    </row>
    <row r="243" spans="4:8" x14ac:dyDescent="0.25">
      <c r="D243" t="str">
        <f t="shared" si="22"/>
        <v/>
      </c>
      <c r="E243" s="51" t="str">
        <f t="shared" si="23"/>
        <v/>
      </c>
      <c r="F243" t="str">
        <f t="shared" si="24"/>
        <v/>
      </c>
      <c r="G243" t="str">
        <f t="shared" si="25"/>
        <v/>
      </c>
      <c r="H243" t="str">
        <f t="shared" si="21"/>
        <v/>
      </c>
    </row>
    <row r="244" spans="4:8" x14ac:dyDescent="0.25">
      <c r="D244" t="str">
        <f t="shared" si="22"/>
        <v/>
      </c>
      <c r="E244" s="51" t="str">
        <f t="shared" si="23"/>
        <v/>
      </c>
      <c r="F244" t="str">
        <f t="shared" si="24"/>
        <v/>
      </c>
      <c r="G244" t="str">
        <f t="shared" si="25"/>
        <v/>
      </c>
      <c r="H244" t="str">
        <f t="shared" si="21"/>
        <v/>
      </c>
    </row>
    <row r="245" spans="4:8" x14ac:dyDescent="0.25">
      <c r="D245" t="str">
        <f t="shared" si="22"/>
        <v/>
      </c>
      <c r="E245" s="51" t="str">
        <f t="shared" si="23"/>
        <v/>
      </c>
      <c r="F245" t="str">
        <f t="shared" si="24"/>
        <v/>
      </c>
      <c r="G245" t="str">
        <f t="shared" si="25"/>
        <v/>
      </c>
      <c r="H245" t="str">
        <f t="shared" si="21"/>
        <v/>
      </c>
    </row>
    <row r="246" spans="4:8" x14ac:dyDescent="0.25">
      <c r="D246" t="str">
        <f t="shared" si="22"/>
        <v/>
      </c>
      <c r="E246" s="51" t="str">
        <f t="shared" si="23"/>
        <v/>
      </c>
      <c r="F246" t="str">
        <f t="shared" si="24"/>
        <v/>
      </c>
      <c r="G246" t="str">
        <f t="shared" si="25"/>
        <v/>
      </c>
      <c r="H246" t="str">
        <f t="shared" si="21"/>
        <v/>
      </c>
    </row>
    <row r="247" spans="4:8" x14ac:dyDescent="0.25">
      <c r="D247" t="str">
        <f t="shared" si="22"/>
        <v/>
      </c>
      <c r="E247" s="51" t="str">
        <f t="shared" si="23"/>
        <v/>
      </c>
      <c r="F247" t="str">
        <f t="shared" si="24"/>
        <v/>
      </c>
      <c r="G247" t="str">
        <f t="shared" si="25"/>
        <v/>
      </c>
      <c r="H247" t="str">
        <f t="shared" si="21"/>
        <v/>
      </c>
    </row>
    <row r="248" spans="4:8" x14ac:dyDescent="0.25">
      <c r="D248" t="str">
        <f t="shared" si="22"/>
        <v/>
      </c>
      <c r="E248" s="51" t="str">
        <f t="shared" si="23"/>
        <v/>
      </c>
      <c r="F248" t="str">
        <f t="shared" si="24"/>
        <v/>
      </c>
      <c r="G248" t="str">
        <f t="shared" si="25"/>
        <v/>
      </c>
      <c r="H248" t="str">
        <f t="shared" si="21"/>
        <v/>
      </c>
    </row>
    <row r="249" spans="4:8" x14ac:dyDescent="0.25">
      <c r="D249" t="str">
        <f t="shared" si="22"/>
        <v/>
      </c>
      <c r="E249" s="51" t="str">
        <f t="shared" si="23"/>
        <v/>
      </c>
      <c r="F249" t="str">
        <f t="shared" si="24"/>
        <v/>
      </c>
      <c r="G249" t="str">
        <f t="shared" si="25"/>
        <v/>
      </c>
      <c r="H249" t="str">
        <f t="shared" si="21"/>
        <v/>
      </c>
    </row>
    <row r="250" spans="4:8" x14ac:dyDescent="0.25">
      <c r="D250" t="str">
        <f t="shared" si="22"/>
        <v/>
      </c>
      <c r="E250" s="51" t="str">
        <f t="shared" si="23"/>
        <v/>
      </c>
      <c r="F250" t="str">
        <f t="shared" si="24"/>
        <v/>
      </c>
      <c r="G250" t="str">
        <f t="shared" si="25"/>
        <v/>
      </c>
      <c r="H250" t="str">
        <f t="shared" si="21"/>
        <v/>
      </c>
    </row>
    <row r="251" spans="4:8" x14ac:dyDescent="0.25">
      <c r="D251" t="str">
        <f t="shared" si="22"/>
        <v/>
      </c>
      <c r="E251" s="51" t="str">
        <f t="shared" si="23"/>
        <v/>
      </c>
      <c r="F251" t="str">
        <f t="shared" si="24"/>
        <v/>
      </c>
      <c r="G251" t="str">
        <f t="shared" si="25"/>
        <v/>
      </c>
      <c r="H251" t="str">
        <f t="shared" si="21"/>
        <v/>
      </c>
    </row>
    <row r="252" spans="4:8" x14ac:dyDescent="0.25">
      <c r="D252" t="str">
        <f t="shared" si="22"/>
        <v/>
      </c>
      <c r="E252" s="51" t="str">
        <f t="shared" si="23"/>
        <v/>
      </c>
      <c r="F252" t="str">
        <f t="shared" si="24"/>
        <v/>
      </c>
      <c r="G252" t="str">
        <f t="shared" si="25"/>
        <v/>
      </c>
      <c r="H252" t="str">
        <f t="shared" si="21"/>
        <v/>
      </c>
    </row>
    <row r="253" spans="4:8" x14ac:dyDescent="0.25">
      <c r="D253" t="str">
        <f t="shared" si="22"/>
        <v/>
      </c>
      <c r="E253" s="51" t="str">
        <f t="shared" si="23"/>
        <v/>
      </c>
      <c r="F253" t="str">
        <f t="shared" si="24"/>
        <v/>
      </c>
      <c r="G253" t="str">
        <f t="shared" si="25"/>
        <v/>
      </c>
      <c r="H253" t="str">
        <f t="shared" si="21"/>
        <v/>
      </c>
    </row>
    <row r="254" spans="4:8" x14ac:dyDescent="0.25">
      <c r="D254" t="str">
        <f t="shared" si="22"/>
        <v/>
      </c>
      <c r="E254" s="51" t="str">
        <f t="shared" si="23"/>
        <v/>
      </c>
      <c r="F254" t="str">
        <f t="shared" si="24"/>
        <v/>
      </c>
      <c r="G254" t="str">
        <f t="shared" si="25"/>
        <v/>
      </c>
      <c r="H254" t="str">
        <f t="shared" si="21"/>
        <v/>
      </c>
    </row>
    <row r="255" spans="4:8" x14ac:dyDescent="0.25">
      <c r="D255" t="str">
        <f t="shared" si="22"/>
        <v/>
      </c>
      <c r="E255" s="51" t="str">
        <f t="shared" si="23"/>
        <v/>
      </c>
      <c r="F255" t="str">
        <f t="shared" si="24"/>
        <v/>
      </c>
      <c r="G255" t="str">
        <f t="shared" si="25"/>
        <v/>
      </c>
      <c r="H255" t="str">
        <f t="shared" si="21"/>
        <v/>
      </c>
    </row>
    <row r="256" spans="4:8" x14ac:dyDescent="0.25">
      <c r="D256" t="str">
        <f t="shared" si="22"/>
        <v/>
      </c>
      <c r="E256" s="51" t="str">
        <f t="shared" si="23"/>
        <v/>
      </c>
      <c r="F256" t="str">
        <f t="shared" si="24"/>
        <v/>
      </c>
      <c r="G256" t="str">
        <f t="shared" si="25"/>
        <v/>
      </c>
      <c r="H256" t="str">
        <f t="shared" si="21"/>
        <v/>
      </c>
    </row>
    <row r="257" spans="4:8" x14ac:dyDescent="0.25">
      <c r="D257" t="str">
        <f t="shared" si="22"/>
        <v/>
      </c>
      <c r="E257" s="51" t="str">
        <f t="shared" si="23"/>
        <v/>
      </c>
      <c r="F257" t="str">
        <f t="shared" si="24"/>
        <v/>
      </c>
      <c r="G257" t="str">
        <f t="shared" si="25"/>
        <v/>
      </c>
      <c r="H257" t="str">
        <f t="shared" si="21"/>
        <v/>
      </c>
    </row>
    <row r="258" spans="4:8" x14ac:dyDescent="0.25">
      <c r="D258" t="str">
        <f t="shared" si="22"/>
        <v/>
      </c>
      <c r="E258" s="51" t="str">
        <f t="shared" si="23"/>
        <v/>
      </c>
      <c r="F258" t="str">
        <f t="shared" si="24"/>
        <v/>
      </c>
      <c r="G258" t="str">
        <f t="shared" si="25"/>
        <v/>
      </c>
      <c r="H258" t="str">
        <f t="shared" ref="H258:H321" si="26">IF(ISBLANK(A258),"",DATEDIF(B258,DATE(Starting_year,1,1),"m"))</f>
        <v/>
      </c>
    </row>
    <row r="259" spans="4:8" x14ac:dyDescent="0.25">
      <c r="D259" t="str">
        <f t="shared" ref="D259:D322" si="27">IF(NOT(ISBLANK(A259)),IF(AND(ISNUMBER(B259),OR(C259="Laptop",C259="Desktop")),"",1),"")</f>
        <v/>
      </c>
      <c r="E259" s="51" t="str">
        <f t="shared" si="23"/>
        <v/>
      </c>
      <c r="F259" t="str">
        <f t="shared" si="24"/>
        <v/>
      </c>
      <c r="G259" t="str">
        <f t="shared" si="25"/>
        <v/>
      </c>
      <c r="H259" t="str">
        <f t="shared" si="26"/>
        <v/>
      </c>
    </row>
    <row r="260" spans="4:8" x14ac:dyDescent="0.25">
      <c r="D260" t="str">
        <f t="shared" si="27"/>
        <v/>
      </c>
      <c r="E260" s="51" t="str">
        <f t="shared" si="23"/>
        <v/>
      </c>
      <c r="F260" t="str">
        <f t="shared" si="24"/>
        <v/>
      </c>
      <c r="G260" t="str">
        <f t="shared" si="25"/>
        <v/>
      </c>
      <c r="H260" t="str">
        <f t="shared" si="26"/>
        <v/>
      </c>
    </row>
    <row r="261" spans="4:8" x14ac:dyDescent="0.25">
      <c r="D261" t="str">
        <f t="shared" si="27"/>
        <v/>
      </c>
      <c r="E261" s="51" t="str">
        <f t="shared" si="23"/>
        <v/>
      </c>
      <c r="F261" t="str">
        <f t="shared" si="24"/>
        <v/>
      </c>
      <c r="G261" t="str">
        <f t="shared" si="25"/>
        <v/>
      </c>
      <c r="H261" t="str">
        <f t="shared" si="26"/>
        <v/>
      </c>
    </row>
    <row r="262" spans="4:8" x14ac:dyDescent="0.25">
      <c r="D262" t="str">
        <f t="shared" si="27"/>
        <v/>
      </c>
      <c r="E262" s="51" t="str">
        <f t="shared" si="23"/>
        <v/>
      </c>
      <c r="F262" t="str">
        <f t="shared" si="24"/>
        <v/>
      </c>
      <c r="G262" t="str">
        <f t="shared" si="25"/>
        <v/>
      </c>
      <c r="H262" t="str">
        <f t="shared" si="26"/>
        <v/>
      </c>
    </row>
    <row r="263" spans="4:8" x14ac:dyDescent="0.25">
      <c r="D263" t="str">
        <f t="shared" si="27"/>
        <v/>
      </c>
      <c r="E263" s="51" t="str">
        <f t="shared" si="23"/>
        <v/>
      </c>
      <c r="F263" t="str">
        <f t="shared" si="24"/>
        <v/>
      </c>
      <c r="G263" t="str">
        <f t="shared" si="25"/>
        <v/>
      </c>
      <c r="H263" t="str">
        <f t="shared" si="26"/>
        <v/>
      </c>
    </row>
    <row r="264" spans="4:8" x14ac:dyDescent="0.25">
      <c r="D264" t="str">
        <f t="shared" si="27"/>
        <v/>
      </c>
      <c r="E264" s="51" t="str">
        <f t="shared" si="23"/>
        <v/>
      </c>
      <c r="F264" t="str">
        <f t="shared" si="24"/>
        <v/>
      </c>
      <c r="G264" t="str">
        <f t="shared" si="25"/>
        <v/>
      </c>
      <c r="H264" t="str">
        <f t="shared" si="26"/>
        <v/>
      </c>
    </row>
    <row r="265" spans="4:8" x14ac:dyDescent="0.25">
      <c r="D265" t="str">
        <f t="shared" si="27"/>
        <v/>
      </c>
      <c r="E265" s="51" t="str">
        <f t="shared" si="23"/>
        <v/>
      </c>
      <c r="F265" t="str">
        <f t="shared" si="24"/>
        <v/>
      </c>
      <c r="G265" t="str">
        <f t="shared" si="25"/>
        <v/>
      </c>
      <c r="H265" t="str">
        <f t="shared" si="26"/>
        <v/>
      </c>
    </row>
    <row r="266" spans="4:8" x14ac:dyDescent="0.25">
      <c r="D266" t="str">
        <f t="shared" si="27"/>
        <v/>
      </c>
      <c r="E266" s="51" t="str">
        <f t="shared" ref="E266:E329" si="28">IF(ISBLANK(B266),"",B266+IF(C266="Laptop",Laptop_lifespan*365,Desktop_lifespan*365)+1)</f>
        <v/>
      </c>
      <c r="F266" t="str">
        <f t="shared" ref="F266:F329" si="29">IF(ISBLANK(B266),"",YEAR(E266))</f>
        <v/>
      </c>
      <c r="G266" t="str">
        <f t="shared" ref="G266:G329" si="30">IF(F266&lt;=Starting_year-1,1,IF(F266=Starting_year,MONTH(E266),""))</f>
        <v/>
      </c>
      <c r="H266" t="str">
        <f t="shared" si="26"/>
        <v/>
      </c>
    </row>
    <row r="267" spans="4:8" x14ac:dyDescent="0.25">
      <c r="D267" t="str">
        <f t="shared" si="27"/>
        <v/>
      </c>
      <c r="E267" s="51" t="str">
        <f t="shared" si="28"/>
        <v/>
      </c>
      <c r="F267" t="str">
        <f t="shared" si="29"/>
        <v/>
      </c>
      <c r="G267" t="str">
        <f t="shared" si="30"/>
        <v/>
      </c>
      <c r="H267" t="str">
        <f t="shared" si="26"/>
        <v/>
      </c>
    </row>
    <row r="268" spans="4:8" x14ac:dyDescent="0.25">
      <c r="D268" t="str">
        <f t="shared" si="27"/>
        <v/>
      </c>
      <c r="E268" s="51" t="str">
        <f t="shared" si="28"/>
        <v/>
      </c>
      <c r="F268" t="str">
        <f t="shared" si="29"/>
        <v/>
      </c>
      <c r="G268" t="str">
        <f t="shared" si="30"/>
        <v/>
      </c>
      <c r="H268" t="str">
        <f t="shared" si="26"/>
        <v/>
      </c>
    </row>
    <row r="269" spans="4:8" x14ac:dyDescent="0.25">
      <c r="D269" t="str">
        <f t="shared" si="27"/>
        <v/>
      </c>
      <c r="E269" s="51" t="str">
        <f t="shared" si="28"/>
        <v/>
      </c>
      <c r="F269" t="str">
        <f t="shared" si="29"/>
        <v/>
      </c>
      <c r="G269" t="str">
        <f t="shared" si="30"/>
        <v/>
      </c>
      <c r="H269" t="str">
        <f t="shared" si="26"/>
        <v/>
      </c>
    </row>
    <row r="270" spans="4:8" x14ac:dyDescent="0.25">
      <c r="D270" t="str">
        <f t="shared" si="27"/>
        <v/>
      </c>
      <c r="E270" s="51" t="str">
        <f t="shared" si="28"/>
        <v/>
      </c>
      <c r="F270" t="str">
        <f t="shared" si="29"/>
        <v/>
      </c>
      <c r="G270" t="str">
        <f t="shared" si="30"/>
        <v/>
      </c>
      <c r="H270" t="str">
        <f t="shared" si="26"/>
        <v/>
      </c>
    </row>
    <row r="271" spans="4:8" x14ac:dyDescent="0.25">
      <c r="D271" t="str">
        <f t="shared" si="27"/>
        <v/>
      </c>
      <c r="E271" s="51" t="str">
        <f t="shared" si="28"/>
        <v/>
      </c>
      <c r="F271" t="str">
        <f t="shared" si="29"/>
        <v/>
      </c>
      <c r="G271" t="str">
        <f t="shared" si="30"/>
        <v/>
      </c>
      <c r="H271" t="str">
        <f t="shared" si="26"/>
        <v/>
      </c>
    </row>
    <row r="272" spans="4:8" x14ac:dyDescent="0.25">
      <c r="D272" t="str">
        <f t="shared" si="27"/>
        <v/>
      </c>
      <c r="E272" s="51" t="str">
        <f t="shared" si="28"/>
        <v/>
      </c>
      <c r="F272" t="str">
        <f t="shared" si="29"/>
        <v/>
      </c>
      <c r="G272" t="str">
        <f t="shared" si="30"/>
        <v/>
      </c>
      <c r="H272" t="str">
        <f t="shared" si="26"/>
        <v/>
      </c>
    </row>
    <row r="273" spans="4:8" x14ac:dyDescent="0.25">
      <c r="D273" t="str">
        <f t="shared" si="27"/>
        <v/>
      </c>
      <c r="E273" s="51" t="str">
        <f t="shared" si="28"/>
        <v/>
      </c>
      <c r="F273" t="str">
        <f t="shared" si="29"/>
        <v/>
      </c>
      <c r="G273" t="str">
        <f t="shared" si="30"/>
        <v/>
      </c>
      <c r="H273" t="str">
        <f t="shared" si="26"/>
        <v/>
      </c>
    </row>
    <row r="274" spans="4:8" x14ac:dyDescent="0.25">
      <c r="D274" t="str">
        <f t="shared" si="27"/>
        <v/>
      </c>
      <c r="E274" s="51" t="str">
        <f t="shared" si="28"/>
        <v/>
      </c>
      <c r="F274" t="str">
        <f t="shared" si="29"/>
        <v/>
      </c>
      <c r="G274" t="str">
        <f t="shared" si="30"/>
        <v/>
      </c>
      <c r="H274" t="str">
        <f t="shared" si="26"/>
        <v/>
      </c>
    </row>
    <row r="275" spans="4:8" x14ac:dyDescent="0.25">
      <c r="D275" t="str">
        <f t="shared" si="27"/>
        <v/>
      </c>
      <c r="E275" s="51" t="str">
        <f t="shared" si="28"/>
        <v/>
      </c>
      <c r="F275" t="str">
        <f t="shared" si="29"/>
        <v/>
      </c>
      <c r="G275" t="str">
        <f t="shared" si="30"/>
        <v/>
      </c>
      <c r="H275" t="str">
        <f t="shared" si="26"/>
        <v/>
      </c>
    </row>
    <row r="276" spans="4:8" x14ac:dyDescent="0.25">
      <c r="D276" t="str">
        <f t="shared" si="27"/>
        <v/>
      </c>
      <c r="E276" s="51" t="str">
        <f t="shared" si="28"/>
        <v/>
      </c>
      <c r="F276" t="str">
        <f t="shared" si="29"/>
        <v/>
      </c>
      <c r="G276" t="str">
        <f t="shared" si="30"/>
        <v/>
      </c>
      <c r="H276" t="str">
        <f t="shared" si="26"/>
        <v/>
      </c>
    </row>
    <row r="277" spans="4:8" x14ac:dyDescent="0.25">
      <c r="D277" t="str">
        <f t="shared" si="27"/>
        <v/>
      </c>
      <c r="E277" s="51" t="str">
        <f t="shared" si="28"/>
        <v/>
      </c>
      <c r="F277" t="str">
        <f t="shared" si="29"/>
        <v/>
      </c>
      <c r="G277" t="str">
        <f t="shared" si="30"/>
        <v/>
      </c>
      <c r="H277" t="str">
        <f t="shared" si="26"/>
        <v/>
      </c>
    </row>
    <row r="278" spans="4:8" x14ac:dyDescent="0.25">
      <c r="D278" t="str">
        <f t="shared" si="27"/>
        <v/>
      </c>
      <c r="E278" s="51" t="str">
        <f t="shared" si="28"/>
        <v/>
      </c>
      <c r="F278" t="str">
        <f t="shared" si="29"/>
        <v/>
      </c>
      <c r="G278" t="str">
        <f t="shared" si="30"/>
        <v/>
      </c>
      <c r="H278" t="str">
        <f t="shared" si="26"/>
        <v/>
      </c>
    </row>
    <row r="279" spans="4:8" x14ac:dyDescent="0.25">
      <c r="D279" t="str">
        <f t="shared" si="27"/>
        <v/>
      </c>
      <c r="E279" s="51" t="str">
        <f t="shared" si="28"/>
        <v/>
      </c>
      <c r="F279" t="str">
        <f t="shared" si="29"/>
        <v/>
      </c>
      <c r="G279" t="str">
        <f t="shared" si="30"/>
        <v/>
      </c>
      <c r="H279" t="str">
        <f t="shared" si="26"/>
        <v/>
      </c>
    </row>
    <row r="280" spans="4:8" x14ac:dyDescent="0.25">
      <c r="D280" t="str">
        <f t="shared" si="27"/>
        <v/>
      </c>
      <c r="E280" s="51" t="str">
        <f t="shared" si="28"/>
        <v/>
      </c>
      <c r="F280" t="str">
        <f t="shared" si="29"/>
        <v/>
      </c>
      <c r="G280" t="str">
        <f t="shared" si="30"/>
        <v/>
      </c>
      <c r="H280" t="str">
        <f t="shared" si="26"/>
        <v/>
      </c>
    </row>
    <row r="281" spans="4:8" x14ac:dyDescent="0.25">
      <c r="D281" t="str">
        <f t="shared" si="27"/>
        <v/>
      </c>
      <c r="E281" s="51" t="str">
        <f t="shared" si="28"/>
        <v/>
      </c>
      <c r="F281" t="str">
        <f t="shared" si="29"/>
        <v/>
      </c>
      <c r="G281" t="str">
        <f t="shared" si="30"/>
        <v/>
      </c>
      <c r="H281" t="str">
        <f t="shared" si="26"/>
        <v/>
      </c>
    </row>
    <row r="282" spans="4:8" x14ac:dyDescent="0.25">
      <c r="D282" t="str">
        <f t="shared" si="27"/>
        <v/>
      </c>
      <c r="E282" s="51" t="str">
        <f t="shared" si="28"/>
        <v/>
      </c>
      <c r="F282" t="str">
        <f t="shared" si="29"/>
        <v/>
      </c>
      <c r="G282" t="str">
        <f t="shared" si="30"/>
        <v/>
      </c>
      <c r="H282" t="str">
        <f t="shared" si="26"/>
        <v/>
      </c>
    </row>
    <row r="283" spans="4:8" x14ac:dyDescent="0.25">
      <c r="D283" t="str">
        <f t="shared" si="27"/>
        <v/>
      </c>
      <c r="E283" s="51" t="str">
        <f t="shared" si="28"/>
        <v/>
      </c>
      <c r="F283" t="str">
        <f t="shared" si="29"/>
        <v/>
      </c>
      <c r="G283" t="str">
        <f t="shared" si="30"/>
        <v/>
      </c>
      <c r="H283" t="str">
        <f t="shared" si="26"/>
        <v/>
      </c>
    </row>
    <row r="284" spans="4:8" x14ac:dyDescent="0.25">
      <c r="D284" t="str">
        <f t="shared" si="27"/>
        <v/>
      </c>
      <c r="E284" s="51" t="str">
        <f t="shared" si="28"/>
        <v/>
      </c>
      <c r="F284" t="str">
        <f t="shared" si="29"/>
        <v/>
      </c>
      <c r="G284" t="str">
        <f t="shared" si="30"/>
        <v/>
      </c>
      <c r="H284" t="str">
        <f t="shared" si="26"/>
        <v/>
      </c>
    </row>
    <row r="285" spans="4:8" x14ac:dyDescent="0.25">
      <c r="D285" t="str">
        <f t="shared" si="27"/>
        <v/>
      </c>
      <c r="E285" s="51" t="str">
        <f t="shared" si="28"/>
        <v/>
      </c>
      <c r="F285" t="str">
        <f t="shared" si="29"/>
        <v/>
      </c>
      <c r="G285" t="str">
        <f t="shared" si="30"/>
        <v/>
      </c>
      <c r="H285" t="str">
        <f t="shared" si="26"/>
        <v/>
      </c>
    </row>
    <row r="286" spans="4:8" x14ac:dyDescent="0.25">
      <c r="D286" t="str">
        <f t="shared" si="27"/>
        <v/>
      </c>
      <c r="E286" s="51" t="str">
        <f t="shared" si="28"/>
        <v/>
      </c>
      <c r="F286" t="str">
        <f t="shared" si="29"/>
        <v/>
      </c>
      <c r="G286" t="str">
        <f t="shared" si="30"/>
        <v/>
      </c>
      <c r="H286" t="str">
        <f t="shared" si="26"/>
        <v/>
      </c>
    </row>
    <row r="287" spans="4:8" x14ac:dyDescent="0.25">
      <c r="D287" t="str">
        <f t="shared" si="27"/>
        <v/>
      </c>
      <c r="E287" s="51" t="str">
        <f t="shared" si="28"/>
        <v/>
      </c>
      <c r="F287" t="str">
        <f t="shared" si="29"/>
        <v/>
      </c>
      <c r="G287" t="str">
        <f t="shared" si="30"/>
        <v/>
      </c>
      <c r="H287" t="str">
        <f t="shared" si="26"/>
        <v/>
      </c>
    </row>
    <row r="288" spans="4:8" x14ac:dyDescent="0.25">
      <c r="D288" t="str">
        <f t="shared" si="27"/>
        <v/>
      </c>
      <c r="E288" s="51" t="str">
        <f t="shared" si="28"/>
        <v/>
      </c>
      <c r="F288" t="str">
        <f t="shared" si="29"/>
        <v/>
      </c>
      <c r="G288" t="str">
        <f t="shared" si="30"/>
        <v/>
      </c>
      <c r="H288" t="str">
        <f t="shared" si="26"/>
        <v/>
      </c>
    </row>
    <row r="289" spans="4:8" x14ac:dyDescent="0.25">
      <c r="D289" t="str">
        <f t="shared" si="27"/>
        <v/>
      </c>
      <c r="E289" s="51" t="str">
        <f t="shared" si="28"/>
        <v/>
      </c>
      <c r="F289" t="str">
        <f t="shared" si="29"/>
        <v/>
      </c>
      <c r="G289" t="str">
        <f t="shared" si="30"/>
        <v/>
      </c>
      <c r="H289" t="str">
        <f t="shared" si="26"/>
        <v/>
      </c>
    </row>
    <row r="290" spans="4:8" x14ac:dyDescent="0.25">
      <c r="D290" t="str">
        <f t="shared" si="27"/>
        <v/>
      </c>
      <c r="E290" s="51" t="str">
        <f t="shared" si="28"/>
        <v/>
      </c>
      <c r="F290" t="str">
        <f t="shared" si="29"/>
        <v/>
      </c>
      <c r="G290" t="str">
        <f t="shared" si="30"/>
        <v/>
      </c>
      <c r="H290" t="str">
        <f t="shared" si="26"/>
        <v/>
      </c>
    </row>
    <row r="291" spans="4:8" x14ac:dyDescent="0.25">
      <c r="D291" t="str">
        <f t="shared" si="27"/>
        <v/>
      </c>
      <c r="E291" s="51" t="str">
        <f t="shared" si="28"/>
        <v/>
      </c>
      <c r="F291" t="str">
        <f t="shared" si="29"/>
        <v/>
      </c>
      <c r="G291" t="str">
        <f t="shared" si="30"/>
        <v/>
      </c>
      <c r="H291" t="str">
        <f t="shared" si="26"/>
        <v/>
      </c>
    </row>
    <row r="292" spans="4:8" x14ac:dyDescent="0.25">
      <c r="D292" t="str">
        <f t="shared" si="27"/>
        <v/>
      </c>
      <c r="E292" s="51" t="str">
        <f t="shared" si="28"/>
        <v/>
      </c>
      <c r="F292" t="str">
        <f t="shared" si="29"/>
        <v/>
      </c>
      <c r="G292" t="str">
        <f t="shared" si="30"/>
        <v/>
      </c>
      <c r="H292" t="str">
        <f t="shared" si="26"/>
        <v/>
      </c>
    </row>
    <row r="293" spans="4:8" x14ac:dyDescent="0.25">
      <c r="D293" t="str">
        <f t="shared" si="27"/>
        <v/>
      </c>
      <c r="E293" s="51" t="str">
        <f t="shared" si="28"/>
        <v/>
      </c>
      <c r="F293" t="str">
        <f t="shared" si="29"/>
        <v/>
      </c>
      <c r="G293" t="str">
        <f t="shared" si="30"/>
        <v/>
      </c>
      <c r="H293" t="str">
        <f t="shared" si="26"/>
        <v/>
      </c>
    </row>
    <row r="294" spans="4:8" x14ac:dyDescent="0.25">
      <c r="D294" t="str">
        <f t="shared" si="27"/>
        <v/>
      </c>
      <c r="E294" s="51" t="str">
        <f t="shared" si="28"/>
        <v/>
      </c>
      <c r="F294" t="str">
        <f t="shared" si="29"/>
        <v/>
      </c>
      <c r="G294" t="str">
        <f t="shared" si="30"/>
        <v/>
      </c>
      <c r="H294" t="str">
        <f t="shared" si="26"/>
        <v/>
      </c>
    </row>
    <row r="295" spans="4:8" x14ac:dyDescent="0.25">
      <c r="D295" t="str">
        <f t="shared" si="27"/>
        <v/>
      </c>
      <c r="E295" s="51" t="str">
        <f t="shared" si="28"/>
        <v/>
      </c>
      <c r="F295" t="str">
        <f t="shared" si="29"/>
        <v/>
      </c>
      <c r="G295" t="str">
        <f t="shared" si="30"/>
        <v/>
      </c>
      <c r="H295" t="str">
        <f t="shared" si="26"/>
        <v/>
      </c>
    </row>
    <row r="296" spans="4:8" x14ac:dyDescent="0.25">
      <c r="D296" t="str">
        <f t="shared" si="27"/>
        <v/>
      </c>
      <c r="E296" s="51" t="str">
        <f t="shared" si="28"/>
        <v/>
      </c>
      <c r="F296" t="str">
        <f t="shared" si="29"/>
        <v/>
      </c>
      <c r="G296" t="str">
        <f t="shared" si="30"/>
        <v/>
      </c>
      <c r="H296" t="str">
        <f t="shared" si="26"/>
        <v/>
      </c>
    </row>
    <row r="297" spans="4:8" x14ac:dyDescent="0.25">
      <c r="D297" t="str">
        <f t="shared" si="27"/>
        <v/>
      </c>
      <c r="E297" s="51" t="str">
        <f t="shared" si="28"/>
        <v/>
      </c>
      <c r="F297" t="str">
        <f t="shared" si="29"/>
        <v/>
      </c>
      <c r="G297" t="str">
        <f t="shared" si="30"/>
        <v/>
      </c>
      <c r="H297" t="str">
        <f t="shared" si="26"/>
        <v/>
      </c>
    </row>
    <row r="298" spans="4:8" x14ac:dyDescent="0.25">
      <c r="D298" t="str">
        <f t="shared" si="27"/>
        <v/>
      </c>
      <c r="E298" s="51" t="str">
        <f t="shared" si="28"/>
        <v/>
      </c>
      <c r="F298" t="str">
        <f t="shared" si="29"/>
        <v/>
      </c>
      <c r="G298" t="str">
        <f t="shared" si="30"/>
        <v/>
      </c>
      <c r="H298" t="str">
        <f t="shared" si="26"/>
        <v/>
      </c>
    </row>
    <row r="299" spans="4:8" x14ac:dyDescent="0.25">
      <c r="D299" t="str">
        <f t="shared" si="27"/>
        <v/>
      </c>
      <c r="E299" s="51" t="str">
        <f t="shared" si="28"/>
        <v/>
      </c>
      <c r="F299" t="str">
        <f t="shared" si="29"/>
        <v/>
      </c>
      <c r="G299" t="str">
        <f t="shared" si="30"/>
        <v/>
      </c>
      <c r="H299" t="str">
        <f t="shared" si="26"/>
        <v/>
      </c>
    </row>
    <row r="300" spans="4:8" x14ac:dyDescent="0.25">
      <c r="D300" t="str">
        <f t="shared" si="27"/>
        <v/>
      </c>
      <c r="E300" s="51" t="str">
        <f t="shared" si="28"/>
        <v/>
      </c>
      <c r="F300" t="str">
        <f t="shared" si="29"/>
        <v/>
      </c>
      <c r="G300" t="str">
        <f t="shared" si="30"/>
        <v/>
      </c>
      <c r="H300" t="str">
        <f t="shared" si="26"/>
        <v/>
      </c>
    </row>
    <row r="301" spans="4:8" x14ac:dyDescent="0.25">
      <c r="D301" t="str">
        <f t="shared" si="27"/>
        <v/>
      </c>
      <c r="E301" s="51" t="str">
        <f t="shared" si="28"/>
        <v/>
      </c>
      <c r="F301" t="str">
        <f t="shared" si="29"/>
        <v/>
      </c>
      <c r="G301" t="str">
        <f t="shared" si="30"/>
        <v/>
      </c>
      <c r="H301" t="str">
        <f t="shared" si="26"/>
        <v/>
      </c>
    </row>
    <row r="302" spans="4:8" x14ac:dyDescent="0.25">
      <c r="D302" t="str">
        <f t="shared" si="27"/>
        <v/>
      </c>
      <c r="E302" s="51" t="str">
        <f t="shared" si="28"/>
        <v/>
      </c>
      <c r="F302" t="str">
        <f t="shared" si="29"/>
        <v/>
      </c>
      <c r="G302" t="str">
        <f t="shared" si="30"/>
        <v/>
      </c>
      <c r="H302" t="str">
        <f t="shared" si="26"/>
        <v/>
      </c>
    </row>
    <row r="303" spans="4:8" x14ac:dyDescent="0.25">
      <c r="D303" t="str">
        <f t="shared" si="27"/>
        <v/>
      </c>
      <c r="E303" s="51" t="str">
        <f t="shared" si="28"/>
        <v/>
      </c>
      <c r="F303" t="str">
        <f t="shared" si="29"/>
        <v/>
      </c>
      <c r="G303" t="str">
        <f t="shared" si="30"/>
        <v/>
      </c>
      <c r="H303" t="str">
        <f t="shared" si="26"/>
        <v/>
      </c>
    </row>
    <row r="304" spans="4:8" x14ac:dyDescent="0.25">
      <c r="D304" t="str">
        <f t="shared" si="27"/>
        <v/>
      </c>
      <c r="E304" s="51" t="str">
        <f t="shared" si="28"/>
        <v/>
      </c>
      <c r="F304" t="str">
        <f t="shared" si="29"/>
        <v/>
      </c>
      <c r="G304" t="str">
        <f t="shared" si="30"/>
        <v/>
      </c>
      <c r="H304" t="str">
        <f t="shared" si="26"/>
        <v/>
      </c>
    </row>
    <row r="305" spans="4:8" x14ac:dyDescent="0.25">
      <c r="D305" t="str">
        <f t="shared" si="27"/>
        <v/>
      </c>
      <c r="E305" s="51" t="str">
        <f t="shared" si="28"/>
        <v/>
      </c>
      <c r="F305" t="str">
        <f t="shared" si="29"/>
        <v/>
      </c>
      <c r="G305" t="str">
        <f t="shared" si="30"/>
        <v/>
      </c>
      <c r="H305" t="str">
        <f t="shared" si="26"/>
        <v/>
      </c>
    </row>
    <row r="306" spans="4:8" x14ac:dyDescent="0.25">
      <c r="D306" t="str">
        <f t="shared" si="27"/>
        <v/>
      </c>
      <c r="E306" s="51" t="str">
        <f t="shared" si="28"/>
        <v/>
      </c>
      <c r="F306" t="str">
        <f t="shared" si="29"/>
        <v/>
      </c>
      <c r="G306" t="str">
        <f t="shared" si="30"/>
        <v/>
      </c>
      <c r="H306" t="str">
        <f t="shared" si="26"/>
        <v/>
      </c>
    </row>
    <row r="307" spans="4:8" x14ac:dyDescent="0.25">
      <c r="D307" t="str">
        <f t="shared" si="27"/>
        <v/>
      </c>
      <c r="E307" s="51" t="str">
        <f t="shared" si="28"/>
        <v/>
      </c>
      <c r="F307" t="str">
        <f t="shared" si="29"/>
        <v/>
      </c>
      <c r="G307" t="str">
        <f t="shared" si="30"/>
        <v/>
      </c>
      <c r="H307" t="str">
        <f t="shared" si="26"/>
        <v/>
      </c>
    </row>
    <row r="308" spans="4:8" x14ac:dyDescent="0.25">
      <c r="D308" t="str">
        <f t="shared" si="27"/>
        <v/>
      </c>
      <c r="E308" s="51" t="str">
        <f t="shared" si="28"/>
        <v/>
      </c>
      <c r="F308" t="str">
        <f t="shared" si="29"/>
        <v/>
      </c>
      <c r="G308" t="str">
        <f t="shared" si="30"/>
        <v/>
      </c>
      <c r="H308" t="str">
        <f t="shared" si="26"/>
        <v/>
      </c>
    </row>
    <row r="309" spans="4:8" x14ac:dyDescent="0.25">
      <c r="D309" t="str">
        <f t="shared" si="27"/>
        <v/>
      </c>
      <c r="E309" s="51" t="str">
        <f t="shared" si="28"/>
        <v/>
      </c>
      <c r="F309" t="str">
        <f t="shared" si="29"/>
        <v/>
      </c>
      <c r="G309" t="str">
        <f t="shared" si="30"/>
        <v/>
      </c>
      <c r="H309" t="str">
        <f t="shared" si="26"/>
        <v/>
      </c>
    </row>
    <row r="310" spans="4:8" x14ac:dyDescent="0.25">
      <c r="D310" t="str">
        <f t="shared" si="27"/>
        <v/>
      </c>
      <c r="E310" s="51" t="str">
        <f t="shared" si="28"/>
        <v/>
      </c>
      <c r="F310" t="str">
        <f t="shared" si="29"/>
        <v/>
      </c>
      <c r="G310" t="str">
        <f t="shared" si="30"/>
        <v/>
      </c>
      <c r="H310" t="str">
        <f t="shared" si="26"/>
        <v/>
      </c>
    </row>
    <row r="311" spans="4:8" x14ac:dyDescent="0.25">
      <c r="D311" t="str">
        <f t="shared" si="27"/>
        <v/>
      </c>
      <c r="E311" s="51" t="str">
        <f t="shared" si="28"/>
        <v/>
      </c>
      <c r="F311" t="str">
        <f t="shared" si="29"/>
        <v/>
      </c>
      <c r="G311" t="str">
        <f t="shared" si="30"/>
        <v/>
      </c>
      <c r="H311" t="str">
        <f t="shared" si="26"/>
        <v/>
      </c>
    </row>
    <row r="312" spans="4:8" x14ac:dyDescent="0.25">
      <c r="D312" t="str">
        <f t="shared" si="27"/>
        <v/>
      </c>
      <c r="E312" s="51" t="str">
        <f t="shared" si="28"/>
        <v/>
      </c>
      <c r="F312" t="str">
        <f t="shared" si="29"/>
        <v/>
      </c>
      <c r="G312" t="str">
        <f t="shared" si="30"/>
        <v/>
      </c>
      <c r="H312" t="str">
        <f t="shared" si="26"/>
        <v/>
      </c>
    </row>
    <row r="313" spans="4:8" x14ac:dyDescent="0.25">
      <c r="D313" t="str">
        <f t="shared" si="27"/>
        <v/>
      </c>
      <c r="E313" s="51" t="str">
        <f t="shared" si="28"/>
        <v/>
      </c>
      <c r="F313" t="str">
        <f t="shared" si="29"/>
        <v/>
      </c>
      <c r="G313" t="str">
        <f t="shared" si="30"/>
        <v/>
      </c>
      <c r="H313" t="str">
        <f t="shared" si="26"/>
        <v/>
      </c>
    </row>
    <row r="314" spans="4:8" x14ac:dyDescent="0.25">
      <c r="D314" t="str">
        <f t="shared" si="27"/>
        <v/>
      </c>
      <c r="E314" s="51" t="str">
        <f t="shared" si="28"/>
        <v/>
      </c>
      <c r="F314" t="str">
        <f t="shared" si="29"/>
        <v/>
      </c>
      <c r="G314" t="str">
        <f t="shared" si="30"/>
        <v/>
      </c>
      <c r="H314" t="str">
        <f t="shared" si="26"/>
        <v/>
      </c>
    </row>
    <row r="315" spans="4:8" x14ac:dyDescent="0.25">
      <c r="D315" t="str">
        <f t="shared" si="27"/>
        <v/>
      </c>
      <c r="E315" s="51" t="str">
        <f t="shared" si="28"/>
        <v/>
      </c>
      <c r="F315" t="str">
        <f t="shared" si="29"/>
        <v/>
      </c>
      <c r="G315" t="str">
        <f t="shared" si="30"/>
        <v/>
      </c>
      <c r="H315" t="str">
        <f t="shared" si="26"/>
        <v/>
      </c>
    </row>
    <row r="316" spans="4:8" x14ac:dyDescent="0.25">
      <c r="D316" t="str">
        <f t="shared" si="27"/>
        <v/>
      </c>
      <c r="E316" s="51" t="str">
        <f t="shared" si="28"/>
        <v/>
      </c>
      <c r="F316" t="str">
        <f t="shared" si="29"/>
        <v/>
      </c>
      <c r="G316" t="str">
        <f t="shared" si="30"/>
        <v/>
      </c>
      <c r="H316" t="str">
        <f t="shared" si="26"/>
        <v/>
      </c>
    </row>
    <row r="317" spans="4:8" x14ac:dyDescent="0.25">
      <c r="D317" t="str">
        <f t="shared" si="27"/>
        <v/>
      </c>
      <c r="E317" s="51" t="str">
        <f t="shared" si="28"/>
        <v/>
      </c>
      <c r="F317" t="str">
        <f t="shared" si="29"/>
        <v/>
      </c>
      <c r="G317" t="str">
        <f t="shared" si="30"/>
        <v/>
      </c>
      <c r="H317" t="str">
        <f t="shared" si="26"/>
        <v/>
      </c>
    </row>
    <row r="318" spans="4:8" x14ac:dyDescent="0.25">
      <c r="D318" t="str">
        <f t="shared" si="27"/>
        <v/>
      </c>
      <c r="E318" s="51" t="str">
        <f t="shared" si="28"/>
        <v/>
      </c>
      <c r="F318" t="str">
        <f t="shared" si="29"/>
        <v/>
      </c>
      <c r="G318" t="str">
        <f t="shared" si="30"/>
        <v/>
      </c>
      <c r="H318" t="str">
        <f t="shared" si="26"/>
        <v/>
      </c>
    </row>
    <row r="319" spans="4:8" x14ac:dyDescent="0.25">
      <c r="D319" t="str">
        <f t="shared" si="27"/>
        <v/>
      </c>
      <c r="E319" s="51" t="str">
        <f t="shared" si="28"/>
        <v/>
      </c>
      <c r="F319" t="str">
        <f t="shared" si="29"/>
        <v/>
      </c>
      <c r="G319" t="str">
        <f t="shared" si="30"/>
        <v/>
      </c>
      <c r="H319" t="str">
        <f t="shared" si="26"/>
        <v/>
      </c>
    </row>
    <row r="320" spans="4:8" x14ac:dyDescent="0.25">
      <c r="D320" t="str">
        <f t="shared" si="27"/>
        <v/>
      </c>
      <c r="E320" s="51" t="str">
        <f t="shared" si="28"/>
        <v/>
      </c>
      <c r="F320" t="str">
        <f t="shared" si="29"/>
        <v/>
      </c>
      <c r="G320" t="str">
        <f t="shared" si="30"/>
        <v/>
      </c>
      <c r="H320" t="str">
        <f t="shared" si="26"/>
        <v/>
      </c>
    </row>
    <row r="321" spans="4:8" x14ac:dyDescent="0.25">
      <c r="D321" t="str">
        <f t="shared" si="27"/>
        <v/>
      </c>
      <c r="E321" s="51" t="str">
        <f t="shared" si="28"/>
        <v/>
      </c>
      <c r="F321" t="str">
        <f t="shared" si="29"/>
        <v/>
      </c>
      <c r="G321" t="str">
        <f t="shared" si="30"/>
        <v/>
      </c>
      <c r="H321" t="str">
        <f t="shared" si="26"/>
        <v/>
      </c>
    </row>
    <row r="322" spans="4:8" x14ac:dyDescent="0.25">
      <c r="D322" t="str">
        <f t="shared" si="27"/>
        <v/>
      </c>
      <c r="E322" s="51" t="str">
        <f t="shared" si="28"/>
        <v/>
      </c>
      <c r="F322" t="str">
        <f t="shared" si="29"/>
        <v/>
      </c>
      <c r="G322" t="str">
        <f t="shared" si="30"/>
        <v/>
      </c>
      <c r="H322" t="str">
        <f t="shared" ref="H322:H385" si="31">IF(ISBLANK(A322),"",DATEDIF(B322,DATE(Starting_year,1,1),"m"))</f>
        <v/>
      </c>
    </row>
    <row r="323" spans="4:8" x14ac:dyDescent="0.25">
      <c r="D323" t="str">
        <f t="shared" ref="D323:D386" si="32">IF(NOT(ISBLANK(A323)),IF(AND(ISNUMBER(B323),OR(C323="Laptop",C323="Desktop")),"",1),"")</f>
        <v/>
      </c>
      <c r="E323" s="51" t="str">
        <f t="shared" si="28"/>
        <v/>
      </c>
      <c r="F323" t="str">
        <f t="shared" si="29"/>
        <v/>
      </c>
      <c r="G323" t="str">
        <f t="shared" si="30"/>
        <v/>
      </c>
      <c r="H323" t="str">
        <f t="shared" si="31"/>
        <v/>
      </c>
    </row>
    <row r="324" spans="4:8" x14ac:dyDescent="0.25">
      <c r="D324" t="str">
        <f t="shared" si="32"/>
        <v/>
      </c>
      <c r="E324" s="51" t="str">
        <f t="shared" si="28"/>
        <v/>
      </c>
      <c r="F324" t="str">
        <f t="shared" si="29"/>
        <v/>
      </c>
      <c r="G324" t="str">
        <f t="shared" si="30"/>
        <v/>
      </c>
      <c r="H324" t="str">
        <f t="shared" si="31"/>
        <v/>
      </c>
    </row>
    <row r="325" spans="4:8" x14ac:dyDescent="0.25">
      <c r="D325" t="str">
        <f t="shared" si="32"/>
        <v/>
      </c>
      <c r="E325" s="51" t="str">
        <f t="shared" si="28"/>
        <v/>
      </c>
      <c r="F325" t="str">
        <f t="shared" si="29"/>
        <v/>
      </c>
      <c r="G325" t="str">
        <f t="shared" si="30"/>
        <v/>
      </c>
      <c r="H325" t="str">
        <f t="shared" si="31"/>
        <v/>
      </c>
    </row>
    <row r="326" spans="4:8" x14ac:dyDescent="0.25">
      <c r="D326" t="str">
        <f t="shared" si="32"/>
        <v/>
      </c>
      <c r="E326" s="51" t="str">
        <f t="shared" si="28"/>
        <v/>
      </c>
      <c r="F326" t="str">
        <f t="shared" si="29"/>
        <v/>
      </c>
      <c r="G326" t="str">
        <f t="shared" si="30"/>
        <v/>
      </c>
      <c r="H326" t="str">
        <f t="shared" si="31"/>
        <v/>
      </c>
    </row>
    <row r="327" spans="4:8" x14ac:dyDescent="0.25">
      <c r="D327" t="str">
        <f t="shared" si="32"/>
        <v/>
      </c>
      <c r="E327" s="51" t="str">
        <f t="shared" si="28"/>
        <v/>
      </c>
      <c r="F327" t="str">
        <f t="shared" si="29"/>
        <v/>
      </c>
      <c r="G327" t="str">
        <f t="shared" si="30"/>
        <v/>
      </c>
      <c r="H327" t="str">
        <f t="shared" si="31"/>
        <v/>
      </c>
    </row>
    <row r="328" spans="4:8" x14ac:dyDescent="0.25">
      <c r="D328" t="str">
        <f t="shared" si="32"/>
        <v/>
      </c>
      <c r="E328" s="51" t="str">
        <f t="shared" si="28"/>
        <v/>
      </c>
      <c r="F328" t="str">
        <f t="shared" si="29"/>
        <v/>
      </c>
      <c r="G328" t="str">
        <f t="shared" si="30"/>
        <v/>
      </c>
      <c r="H328" t="str">
        <f t="shared" si="31"/>
        <v/>
      </c>
    </row>
    <row r="329" spans="4:8" x14ac:dyDescent="0.25">
      <c r="D329" t="str">
        <f t="shared" si="32"/>
        <v/>
      </c>
      <c r="E329" s="51" t="str">
        <f t="shared" si="28"/>
        <v/>
      </c>
      <c r="F329" t="str">
        <f t="shared" si="29"/>
        <v/>
      </c>
      <c r="G329" t="str">
        <f t="shared" si="30"/>
        <v/>
      </c>
      <c r="H329" t="str">
        <f t="shared" si="31"/>
        <v/>
      </c>
    </row>
    <row r="330" spans="4:8" x14ac:dyDescent="0.25">
      <c r="D330" t="str">
        <f t="shared" si="32"/>
        <v/>
      </c>
      <c r="E330" s="51" t="str">
        <f t="shared" ref="E330:E393" si="33">IF(ISBLANK(B330),"",B330+IF(C330="Laptop",Laptop_lifespan*365,Desktop_lifespan*365)+1)</f>
        <v/>
      </c>
      <c r="F330" t="str">
        <f t="shared" ref="F330:F393" si="34">IF(ISBLANK(B330),"",YEAR(E330))</f>
        <v/>
      </c>
      <c r="G330" t="str">
        <f t="shared" ref="G330:G393" si="35">IF(F330&lt;=Starting_year-1,1,IF(F330=Starting_year,MONTH(E330),""))</f>
        <v/>
      </c>
      <c r="H330" t="str">
        <f t="shared" si="31"/>
        <v/>
      </c>
    </row>
    <row r="331" spans="4:8" x14ac:dyDescent="0.25">
      <c r="D331" t="str">
        <f t="shared" si="32"/>
        <v/>
      </c>
      <c r="E331" s="51" t="str">
        <f t="shared" si="33"/>
        <v/>
      </c>
      <c r="F331" t="str">
        <f t="shared" si="34"/>
        <v/>
      </c>
      <c r="G331" t="str">
        <f t="shared" si="35"/>
        <v/>
      </c>
      <c r="H331" t="str">
        <f t="shared" si="31"/>
        <v/>
      </c>
    </row>
    <row r="332" spans="4:8" x14ac:dyDescent="0.25">
      <c r="D332" t="str">
        <f t="shared" si="32"/>
        <v/>
      </c>
      <c r="E332" s="51" t="str">
        <f t="shared" si="33"/>
        <v/>
      </c>
      <c r="F332" t="str">
        <f t="shared" si="34"/>
        <v/>
      </c>
      <c r="G332" t="str">
        <f t="shared" si="35"/>
        <v/>
      </c>
      <c r="H332" t="str">
        <f t="shared" si="31"/>
        <v/>
      </c>
    </row>
    <row r="333" spans="4:8" x14ac:dyDescent="0.25">
      <c r="D333" t="str">
        <f t="shared" si="32"/>
        <v/>
      </c>
      <c r="E333" s="51" t="str">
        <f t="shared" si="33"/>
        <v/>
      </c>
      <c r="F333" t="str">
        <f t="shared" si="34"/>
        <v/>
      </c>
      <c r="G333" t="str">
        <f t="shared" si="35"/>
        <v/>
      </c>
      <c r="H333" t="str">
        <f t="shared" si="31"/>
        <v/>
      </c>
    </row>
    <row r="334" spans="4:8" x14ac:dyDescent="0.25">
      <c r="D334" t="str">
        <f t="shared" si="32"/>
        <v/>
      </c>
      <c r="E334" s="51" t="str">
        <f t="shared" si="33"/>
        <v/>
      </c>
      <c r="F334" t="str">
        <f t="shared" si="34"/>
        <v/>
      </c>
      <c r="G334" t="str">
        <f t="shared" si="35"/>
        <v/>
      </c>
      <c r="H334" t="str">
        <f t="shared" si="31"/>
        <v/>
      </c>
    </row>
    <row r="335" spans="4:8" x14ac:dyDescent="0.25">
      <c r="D335" t="str">
        <f t="shared" si="32"/>
        <v/>
      </c>
      <c r="E335" s="51" t="str">
        <f t="shared" si="33"/>
        <v/>
      </c>
      <c r="F335" t="str">
        <f t="shared" si="34"/>
        <v/>
      </c>
      <c r="G335" t="str">
        <f t="shared" si="35"/>
        <v/>
      </c>
      <c r="H335" t="str">
        <f t="shared" si="31"/>
        <v/>
      </c>
    </row>
    <row r="336" spans="4:8" x14ac:dyDescent="0.25">
      <c r="D336" t="str">
        <f t="shared" si="32"/>
        <v/>
      </c>
      <c r="E336" s="51" t="str">
        <f t="shared" si="33"/>
        <v/>
      </c>
      <c r="F336" t="str">
        <f t="shared" si="34"/>
        <v/>
      </c>
      <c r="G336" t="str">
        <f t="shared" si="35"/>
        <v/>
      </c>
      <c r="H336" t="str">
        <f t="shared" si="31"/>
        <v/>
      </c>
    </row>
    <row r="337" spans="4:8" x14ac:dyDescent="0.25">
      <c r="D337" t="str">
        <f t="shared" si="32"/>
        <v/>
      </c>
      <c r="E337" s="51" t="str">
        <f t="shared" si="33"/>
        <v/>
      </c>
      <c r="F337" t="str">
        <f t="shared" si="34"/>
        <v/>
      </c>
      <c r="G337" t="str">
        <f t="shared" si="35"/>
        <v/>
      </c>
      <c r="H337" t="str">
        <f t="shared" si="31"/>
        <v/>
      </c>
    </row>
    <row r="338" spans="4:8" x14ac:dyDescent="0.25">
      <c r="D338" t="str">
        <f t="shared" si="32"/>
        <v/>
      </c>
      <c r="E338" s="51" t="str">
        <f t="shared" si="33"/>
        <v/>
      </c>
      <c r="F338" t="str">
        <f t="shared" si="34"/>
        <v/>
      </c>
      <c r="G338" t="str">
        <f t="shared" si="35"/>
        <v/>
      </c>
      <c r="H338" t="str">
        <f t="shared" si="31"/>
        <v/>
      </c>
    </row>
    <row r="339" spans="4:8" x14ac:dyDescent="0.25">
      <c r="D339" t="str">
        <f t="shared" si="32"/>
        <v/>
      </c>
      <c r="E339" s="51" t="str">
        <f t="shared" si="33"/>
        <v/>
      </c>
      <c r="F339" t="str">
        <f t="shared" si="34"/>
        <v/>
      </c>
      <c r="G339" t="str">
        <f t="shared" si="35"/>
        <v/>
      </c>
      <c r="H339" t="str">
        <f t="shared" si="31"/>
        <v/>
      </c>
    </row>
    <row r="340" spans="4:8" x14ac:dyDescent="0.25">
      <c r="D340" t="str">
        <f t="shared" si="32"/>
        <v/>
      </c>
      <c r="E340" s="51" t="str">
        <f t="shared" si="33"/>
        <v/>
      </c>
      <c r="F340" t="str">
        <f t="shared" si="34"/>
        <v/>
      </c>
      <c r="G340" t="str">
        <f t="shared" si="35"/>
        <v/>
      </c>
      <c r="H340" t="str">
        <f t="shared" si="31"/>
        <v/>
      </c>
    </row>
    <row r="341" spans="4:8" x14ac:dyDescent="0.25">
      <c r="D341" t="str">
        <f t="shared" si="32"/>
        <v/>
      </c>
      <c r="E341" s="51" t="str">
        <f t="shared" si="33"/>
        <v/>
      </c>
      <c r="F341" t="str">
        <f t="shared" si="34"/>
        <v/>
      </c>
      <c r="G341" t="str">
        <f t="shared" si="35"/>
        <v/>
      </c>
      <c r="H341" t="str">
        <f t="shared" si="31"/>
        <v/>
      </c>
    </row>
    <row r="342" spans="4:8" x14ac:dyDescent="0.25">
      <c r="D342" t="str">
        <f t="shared" si="32"/>
        <v/>
      </c>
      <c r="E342" s="51" t="str">
        <f t="shared" si="33"/>
        <v/>
      </c>
      <c r="F342" t="str">
        <f t="shared" si="34"/>
        <v/>
      </c>
      <c r="G342" t="str">
        <f t="shared" si="35"/>
        <v/>
      </c>
      <c r="H342" t="str">
        <f t="shared" si="31"/>
        <v/>
      </c>
    </row>
    <row r="343" spans="4:8" x14ac:dyDescent="0.25">
      <c r="D343" t="str">
        <f t="shared" si="32"/>
        <v/>
      </c>
      <c r="E343" s="51" t="str">
        <f t="shared" si="33"/>
        <v/>
      </c>
      <c r="F343" t="str">
        <f t="shared" si="34"/>
        <v/>
      </c>
      <c r="G343" t="str">
        <f t="shared" si="35"/>
        <v/>
      </c>
      <c r="H343" t="str">
        <f t="shared" si="31"/>
        <v/>
      </c>
    </row>
    <row r="344" spans="4:8" x14ac:dyDescent="0.25">
      <c r="D344" t="str">
        <f t="shared" si="32"/>
        <v/>
      </c>
      <c r="E344" s="51" t="str">
        <f t="shared" si="33"/>
        <v/>
      </c>
      <c r="F344" t="str">
        <f t="shared" si="34"/>
        <v/>
      </c>
      <c r="G344" t="str">
        <f t="shared" si="35"/>
        <v/>
      </c>
      <c r="H344" t="str">
        <f t="shared" si="31"/>
        <v/>
      </c>
    </row>
    <row r="345" spans="4:8" x14ac:dyDescent="0.25">
      <c r="D345" t="str">
        <f t="shared" si="32"/>
        <v/>
      </c>
      <c r="E345" s="51" t="str">
        <f t="shared" si="33"/>
        <v/>
      </c>
      <c r="F345" t="str">
        <f t="shared" si="34"/>
        <v/>
      </c>
      <c r="G345" t="str">
        <f t="shared" si="35"/>
        <v/>
      </c>
      <c r="H345" t="str">
        <f t="shared" si="31"/>
        <v/>
      </c>
    </row>
    <row r="346" spans="4:8" x14ac:dyDescent="0.25">
      <c r="D346" t="str">
        <f t="shared" si="32"/>
        <v/>
      </c>
      <c r="E346" s="51" t="str">
        <f t="shared" si="33"/>
        <v/>
      </c>
      <c r="F346" t="str">
        <f t="shared" si="34"/>
        <v/>
      </c>
      <c r="G346" t="str">
        <f t="shared" si="35"/>
        <v/>
      </c>
      <c r="H346" t="str">
        <f t="shared" si="31"/>
        <v/>
      </c>
    </row>
    <row r="347" spans="4:8" x14ac:dyDescent="0.25">
      <c r="D347" t="str">
        <f t="shared" si="32"/>
        <v/>
      </c>
      <c r="E347" s="51" t="str">
        <f t="shared" si="33"/>
        <v/>
      </c>
      <c r="F347" t="str">
        <f t="shared" si="34"/>
        <v/>
      </c>
      <c r="G347" t="str">
        <f t="shared" si="35"/>
        <v/>
      </c>
      <c r="H347" t="str">
        <f t="shared" si="31"/>
        <v/>
      </c>
    </row>
    <row r="348" spans="4:8" x14ac:dyDescent="0.25">
      <c r="D348" t="str">
        <f t="shared" si="32"/>
        <v/>
      </c>
      <c r="E348" s="51" t="str">
        <f t="shared" si="33"/>
        <v/>
      </c>
      <c r="F348" t="str">
        <f t="shared" si="34"/>
        <v/>
      </c>
      <c r="G348" t="str">
        <f t="shared" si="35"/>
        <v/>
      </c>
      <c r="H348" t="str">
        <f t="shared" si="31"/>
        <v/>
      </c>
    </row>
    <row r="349" spans="4:8" x14ac:dyDescent="0.25">
      <c r="D349" t="str">
        <f t="shared" si="32"/>
        <v/>
      </c>
      <c r="E349" s="51" t="str">
        <f t="shared" si="33"/>
        <v/>
      </c>
      <c r="F349" t="str">
        <f t="shared" si="34"/>
        <v/>
      </c>
      <c r="G349" t="str">
        <f t="shared" si="35"/>
        <v/>
      </c>
      <c r="H349" t="str">
        <f t="shared" si="31"/>
        <v/>
      </c>
    </row>
    <row r="350" spans="4:8" x14ac:dyDescent="0.25">
      <c r="D350" t="str">
        <f t="shared" si="32"/>
        <v/>
      </c>
      <c r="E350" s="51" t="str">
        <f t="shared" si="33"/>
        <v/>
      </c>
      <c r="F350" t="str">
        <f t="shared" si="34"/>
        <v/>
      </c>
      <c r="G350" t="str">
        <f t="shared" si="35"/>
        <v/>
      </c>
      <c r="H350" t="str">
        <f t="shared" si="31"/>
        <v/>
      </c>
    </row>
    <row r="351" spans="4:8" x14ac:dyDescent="0.25">
      <c r="D351" t="str">
        <f t="shared" si="32"/>
        <v/>
      </c>
      <c r="E351" s="51" t="str">
        <f t="shared" si="33"/>
        <v/>
      </c>
      <c r="F351" t="str">
        <f t="shared" si="34"/>
        <v/>
      </c>
      <c r="G351" t="str">
        <f t="shared" si="35"/>
        <v/>
      </c>
      <c r="H351" t="str">
        <f t="shared" si="31"/>
        <v/>
      </c>
    </row>
    <row r="352" spans="4:8" x14ac:dyDescent="0.25">
      <c r="D352" t="str">
        <f t="shared" si="32"/>
        <v/>
      </c>
      <c r="E352" s="51" t="str">
        <f t="shared" si="33"/>
        <v/>
      </c>
      <c r="F352" t="str">
        <f t="shared" si="34"/>
        <v/>
      </c>
      <c r="G352" t="str">
        <f t="shared" si="35"/>
        <v/>
      </c>
      <c r="H352" t="str">
        <f t="shared" si="31"/>
        <v/>
      </c>
    </row>
    <row r="353" spans="4:8" x14ac:dyDescent="0.25">
      <c r="D353" t="str">
        <f t="shared" si="32"/>
        <v/>
      </c>
      <c r="E353" s="51" t="str">
        <f t="shared" si="33"/>
        <v/>
      </c>
      <c r="F353" t="str">
        <f t="shared" si="34"/>
        <v/>
      </c>
      <c r="G353" t="str">
        <f t="shared" si="35"/>
        <v/>
      </c>
      <c r="H353" t="str">
        <f t="shared" si="31"/>
        <v/>
      </c>
    </row>
    <row r="354" spans="4:8" x14ac:dyDescent="0.25">
      <c r="D354" t="str">
        <f t="shared" si="32"/>
        <v/>
      </c>
      <c r="E354" s="51" t="str">
        <f t="shared" si="33"/>
        <v/>
      </c>
      <c r="F354" t="str">
        <f t="shared" si="34"/>
        <v/>
      </c>
      <c r="G354" t="str">
        <f t="shared" si="35"/>
        <v/>
      </c>
      <c r="H354" t="str">
        <f t="shared" si="31"/>
        <v/>
      </c>
    </row>
    <row r="355" spans="4:8" x14ac:dyDescent="0.25">
      <c r="D355" t="str">
        <f t="shared" si="32"/>
        <v/>
      </c>
      <c r="E355" s="51" t="str">
        <f t="shared" si="33"/>
        <v/>
      </c>
      <c r="F355" t="str">
        <f t="shared" si="34"/>
        <v/>
      </c>
      <c r="G355" t="str">
        <f t="shared" si="35"/>
        <v/>
      </c>
      <c r="H355" t="str">
        <f t="shared" si="31"/>
        <v/>
      </c>
    </row>
    <row r="356" spans="4:8" x14ac:dyDescent="0.25">
      <c r="D356" t="str">
        <f t="shared" si="32"/>
        <v/>
      </c>
      <c r="E356" s="51" t="str">
        <f t="shared" si="33"/>
        <v/>
      </c>
      <c r="F356" t="str">
        <f t="shared" si="34"/>
        <v/>
      </c>
      <c r="G356" t="str">
        <f t="shared" si="35"/>
        <v/>
      </c>
      <c r="H356" t="str">
        <f t="shared" si="31"/>
        <v/>
      </c>
    </row>
    <row r="357" spans="4:8" x14ac:dyDescent="0.25">
      <c r="D357" t="str">
        <f t="shared" si="32"/>
        <v/>
      </c>
      <c r="E357" s="51" t="str">
        <f t="shared" si="33"/>
        <v/>
      </c>
      <c r="F357" t="str">
        <f t="shared" si="34"/>
        <v/>
      </c>
      <c r="G357" t="str">
        <f t="shared" si="35"/>
        <v/>
      </c>
      <c r="H357" t="str">
        <f t="shared" si="31"/>
        <v/>
      </c>
    </row>
    <row r="358" spans="4:8" x14ac:dyDescent="0.25">
      <c r="D358" t="str">
        <f t="shared" si="32"/>
        <v/>
      </c>
      <c r="E358" s="51" t="str">
        <f t="shared" si="33"/>
        <v/>
      </c>
      <c r="F358" t="str">
        <f t="shared" si="34"/>
        <v/>
      </c>
      <c r="G358" t="str">
        <f t="shared" si="35"/>
        <v/>
      </c>
      <c r="H358" t="str">
        <f t="shared" si="31"/>
        <v/>
      </c>
    </row>
    <row r="359" spans="4:8" x14ac:dyDescent="0.25">
      <c r="D359" t="str">
        <f t="shared" si="32"/>
        <v/>
      </c>
      <c r="E359" s="51" t="str">
        <f t="shared" si="33"/>
        <v/>
      </c>
      <c r="F359" t="str">
        <f t="shared" si="34"/>
        <v/>
      </c>
      <c r="G359" t="str">
        <f t="shared" si="35"/>
        <v/>
      </c>
      <c r="H359" t="str">
        <f t="shared" si="31"/>
        <v/>
      </c>
    </row>
    <row r="360" spans="4:8" x14ac:dyDescent="0.25">
      <c r="D360" t="str">
        <f t="shared" si="32"/>
        <v/>
      </c>
      <c r="E360" s="51" t="str">
        <f t="shared" si="33"/>
        <v/>
      </c>
      <c r="F360" t="str">
        <f t="shared" si="34"/>
        <v/>
      </c>
      <c r="G360" t="str">
        <f t="shared" si="35"/>
        <v/>
      </c>
      <c r="H360" t="str">
        <f t="shared" si="31"/>
        <v/>
      </c>
    </row>
    <row r="361" spans="4:8" x14ac:dyDescent="0.25">
      <c r="D361" t="str">
        <f t="shared" si="32"/>
        <v/>
      </c>
      <c r="E361" s="51" t="str">
        <f t="shared" si="33"/>
        <v/>
      </c>
      <c r="F361" t="str">
        <f t="shared" si="34"/>
        <v/>
      </c>
      <c r="G361" t="str">
        <f t="shared" si="35"/>
        <v/>
      </c>
      <c r="H361" t="str">
        <f t="shared" si="31"/>
        <v/>
      </c>
    </row>
    <row r="362" spans="4:8" x14ac:dyDescent="0.25">
      <c r="D362" t="str">
        <f t="shared" si="32"/>
        <v/>
      </c>
      <c r="E362" s="51" t="str">
        <f t="shared" si="33"/>
        <v/>
      </c>
      <c r="F362" t="str">
        <f t="shared" si="34"/>
        <v/>
      </c>
      <c r="G362" t="str">
        <f t="shared" si="35"/>
        <v/>
      </c>
      <c r="H362" t="str">
        <f t="shared" si="31"/>
        <v/>
      </c>
    </row>
    <row r="363" spans="4:8" x14ac:dyDescent="0.25">
      <c r="D363" t="str">
        <f t="shared" si="32"/>
        <v/>
      </c>
      <c r="E363" s="51" t="str">
        <f t="shared" si="33"/>
        <v/>
      </c>
      <c r="F363" t="str">
        <f t="shared" si="34"/>
        <v/>
      </c>
      <c r="G363" t="str">
        <f t="shared" si="35"/>
        <v/>
      </c>
      <c r="H363" t="str">
        <f t="shared" si="31"/>
        <v/>
      </c>
    </row>
    <row r="364" spans="4:8" x14ac:dyDescent="0.25">
      <c r="D364" t="str">
        <f t="shared" si="32"/>
        <v/>
      </c>
      <c r="E364" s="51" t="str">
        <f t="shared" si="33"/>
        <v/>
      </c>
      <c r="F364" t="str">
        <f t="shared" si="34"/>
        <v/>
      </c>
      <c r="G364" t="str">
        <f t="shared" si="35"/>
        <v/>
      </c>
      <c r="H364" t="str">
        <f t="shared" si="31"/>
        <v/>
      </c>
    </row>
    <row r="365" spans="4:8" x14ac:dyDescent="0.25">
      <c r="D365" t="str">
        <f t="shared" si="32"/>
        <v/>
      </c>
      <c r="E365" s="51" t="str">
        <f t="shared" si="33"/>
        <v/>
      </c>
      <c r="F365" t="str">
        <f t="shared" si="34"/>
        <v/>
      </c>
      <c r="G365" t="str">
        <f t="shared" si="35"/>
        <v/>
      </c>
      <c r="H365" t="str">
        <f t="shared" si="31"/>
        <v/>
      </c>
    </row>
    <row r="366" spans="4:8" x14ac:dyDescent="0.25">
      <c r="D366" t="str">
        <f t="shared" si="32"/>
        <v/>
      </c>
      <c r="E366" s="51" t="str">
        <f t="shared" si="33"/>
        <v/>
      </c>
      <c r="F366" t="str">
        <f t="shared" si="34"/>
        <v/>
      </c>
      <c r="G366" t="str">
        <f t="shared" si="35"/>
        <v/>
      </c>
      <c r="H366" t="str">
        <f t="shared" si="31"/>
        <v/>
      </c>
    </row>
    <row r="367" spans="4:8" x14ac:dyDescent="0.25">
      <c r="D367" t="str">
        <f t="shared" si="32"/>
        <v/>
      </c>
      <c r="E367" s="51" t="str">
        <f t="shared" si="33"/>
        <v/>
      </c>
      <c r="F367" t="str">
        <f t="shared" si="34"/>
        <v/>
      </c>
      <c r="G367" t="str">
        <f t="shared" si="35"/>
        <v/>
      </c>
      <c r="H367" t="str">
        <f t="shared" si="31"/>
        <v/>
      </c>
    </row>
    <row r="368" spans="4:8" x14ac:dyDescent="0.25">
      <c r="D368" t="str">
        <f t="shared" si="32"/>
        <v/>
      </c>
      <c r="E368" s="51" t="str">
        <f t="shared" si="33"/>
        <v/>
      </c>
      <c r="F368" t="str">
        <f t="shared" si="34"/>
        <v/>
      </c>
      <c r="G368" t="str">
        <f t="shared" si="35"/>
        <v/>
      </c>
      <c r="H368" t="str">
        <f t="shared" si="31"/>
        <v/>
      </c>
    </row>
    <row r="369" spans="4:8" x14ac:dyDescent="0.25">
      <c r="D369" t="str">
        <f t="shared" si="32"/>
        <v/>
      </c>
      <c r="E369" s="51" t="str">
        <f t="shared" si="33"/>
        <v/>
      </c>
      <c r="F369" t="str">
        <f t="shared" si="34"/>
        <v/>
      </c>
      <c r="G369" t="str">
        <f t="shared" si="35"/>
        <v/>
      </c>
      <c r="H369" t="str">
        <f t="shared" si="31"/>
        <v/>
      </c>
    </row>
    <row r="370" spans="4:8" x14ac:dyDescent="0.25">
      <c r="D370" t="str">
        <f t="shared" si="32"/>
        <v/>
      </c>
      <c r="E370" s="51" t="str">
        <f t="shared" si="33"/>
        <v/>
      </c>
      <c r="F370" t="str">
        <f t="shared" si="34"/>
        <v/>
      </c>
      <c r="G370" t="str">
        <f t="shared" si="35"/>
        <v/>
      </c>
      <c r="H370" t="str">
        <f t="shared" si="31"/>
        <v/>
      </c>
    </row>
    <row r="371" spans="4:8" x14ac:dyDescent="0.25">
      <c r="D371" t="str">
        <f t="shared" si="32"/>
        <v/>
      </c>
      <c r="E371" s="51" t="str">
        <f t="shared" si="33"/>
        <v/>
      </c>
      <c r="F371" t="str">
        <f t="shared" si="34"/>
        <v/>
      </c>
      <c r="G371" t="str">
        <f t="shared" si="35"/>
        <v/>
      </c>
      <c r="H371" t="str">
        <f t="shared" si="31"/>
        <v/>
      </c>
    </row>
    <row r="372" spans="4:8" x14ac:dyDescent="0.25">
      <c r="D372" t="str">
        <f t="shared" si="32"/>
        <v/>
      </c>
      <c r="E372" s="51" t="str">
        <f t="shared" si="33"/>
        <v/>
      </c>
      <c r="F372" t="str">
        <f t="shared" si="34"/>
        <v/>
      </c>
      <c r="G372" t="str">
        <f t="shared" si="35"/>
        <v/>
      </c>
      <c r="H372" t="str">
        <f t="shared" si="31"/>
        <v/>
      </c>
    </row>
    <row r="373" spans="4:8" x14ac:dyDescent="0.25">
      <c r="D373" t="str">
        <f t="shared" si="32"/>
        <v/>
      </c>
      <c r="E373" s="51" t="str">
        <f t="shared" si="33"/>
        <v/>
      </c>
      <c r="F373" t="str">
        <f t="shared" si="34"/>
        <v/>
      </c>
      <c r="G373" t="str">
        <f t="shared" si="35"/>
        <v/>
      </c>
      <c r="H373" t="str">
        <f t="shared" si="31"/>
        <v/>
      </c>
    </row>
    <row r="374" spans="4:8" x14ac:dyDescent="0.25">
      <c r="D374" t="str">
        <f t="shared" si="32"/>
        <v/>
      </c>
      <c r="E374" s="51" t="str">
        <f t="shared" si="33"/>
        <v/>
      </c>
      <c r="F374" t="str">
        <f t="shared" si="34"/>
        <v/>
      </c>
      <c r="G374" t="str">
        <f t="shared" si="35"/>
        <v/>
      </c>
      <c r="H374" t="str">
        <f t="shared" si="31"/>
        <v/>
      </c>
    </row>
    <row r="375" spans="4:8" x14ac:dyDescent="0.25">
      <c r="D375" t="str">
        <f t="shared" si="32"/>
        <v/>
      </c>
      <c r="E375" s="51" t="str">
        <f t="shared" si="33"/>
        <v/>
      </c>
      <c r="F375" t="str">
        <f t="shared" si="34"/>
        <v/>
      </c>
      <c r="G375" t="str">
        <f t="shared" si="35"/>
        <v/>
      </c>
      <c r="H375" t="str">
        <f t="shared" si="31"/>
        <v/>
      </c>
    </row>
    <row r="376" spans="4:8" x14ac:dyDescent="0.25">
      <c r="D376" t="str">
        <f t="shared" si="32"/>
        <v/>
      </c>
      <c r="E376" s="51" t="str">
        <f t="shared" si="33"/>
        <v/>
      </c>
      <c r="F376" t="str">
        <f t="shared" si="34"/>
        <v/>
      </c>
      <c r="G376" t="str">
        <f t="shared" si="35"/>
        <v/>
      </c>
      <c r="H376" t="str">
        <f t="shared" si="31"/>
        <v/>
      </c>
    </row>
    <row r="377" spans="4:8" x14ac:dyDescent="0.25">
      <c r="D377" t="str">
        <f t="shared" si="32"/>
        <v/>
      </c>
      <c r="E377" s="51" t="str">
        <f t="shared" si="33"/>
        <v/>
      </c>
      <c r="F377" t="str">
        <f t="shared" si="34"/>
        <v/>
      </c>
      <c r="G377" t="str">
        <f t="shared" si="35"/>
        <v/>
      </c>
      <c r="H377" t="str">
        <f t="shared" si="31"/>
        <v/>
      </c>
    </row>
    <row r="378" spans="4:8" x14ac:dyDescent="0.25">
      <c r="D378" t="str">
        <f t="shared" si="32"/>
        <v/>
      </c>
      <c r="E378" s="51" t="str">
        <f t="shared" si="33"/>
        <v/>
      </c>
      <c r="F378" t="str">
        <f t="shared" si="34"/>
        <v/>
      </c>
      <c r="G378" t="str">
        <f t="shared" si="35"/>
        <v/>
      </c>
      <c r="H378" t="str">
        <f t="shared" si="31"/>
        <v/>
      </c>
    </row>
    <row r="379" spans="4:8" x14ac:dyDescent="0.25">
      <c r="D379" t="str">
        <f t="shared" si="32"/>
        <v/>
      </c>
      <c r="E379" s="51" t="str">
        <f t="shared" si="33"/>
        <v/>
      </c>
      <c r="F379" t="str">
        <f t="shared" si="34"/>
        <v/>
      </c>
      <c r="G379" t="str">
        <f t="shared" si="35"/>
        <v/>
      </c>
      <c r="H379" t="str">
        <f t="shared" si="31"/>
        <v/>
      </c>
    </row>
    <row r="380" spans="4:8" x14ac:dyDescent="0.25">
      <c r="D380" t="str">
        <f t="shared" si="32"/>
        <v/>
      </c>
      <c r="E380" s="51" t="str">
        <f t="shared" si="33"/>
        <v/>
      </c>
      <c r="F380" t="str">
        <f t="shared" si="34"/>
        <v/>
      </c>
      <c r="G380" t="str">
        <f t="shared" si="35"/>
        <v/>
      </c>
      <c r="H380" t="str">
        <f t="shared" si="31"/>
        <v/>
      </c>
    </row>
    <row r="381" spans="4:8" x14ac:dyDescent="0.25">
      <c r="D381" t="str">
        <f t="shared" si="32"/>
        <v/>
      </c>
      <c r="E381" s="51" t="str">
        <f t="shared" si="33"/>
        <v/>
      </c>
      <c r="F381" t="str">
        <f t="shared" si="34"/>
        <v/>
      </c>
      <c r="G381" t="str">
        <f t="shared" si="35"/>
        <v/>
      </c>
      <c r="H381" t="str">
        <f t="shared" si="31"/>
        <v/>
      </c>
    </row>
    <row r="382" spans="4:8" x14ac:dyDescent="0.25">
      <c r="D382" t="str">
        <f t="shared" si="32"/>
        <v/>
      </c>
      <c r="E382" s="51" t="str">
        <f t="shared" si="33"/>
        <v/>
      </c>
      <c r="F382" t="str">
        <f t="shared" si="34"/>
        <v/>
      </c>
      <c r="G382" t="str">
        <f t="shared" si="35"/>
        <v/>
      </c>
      <c r="H382" t="str">
        <f t="shared" si="31"/>
        <v/>
      </c>
    </row>
    <row r="383" spans="4:8" x14ac:dyDescent="0.25">
      <c r="D383" t="str">
        <f t="shared" si="32"/>
        <v/>
      </c>
      <c r="E383" s="51" t="str">
        <f t="shared" si="33"/>
        <v/>
      </c>
      <c r="F383" t="str">
        <f t="shared" si="34"/>
        <v/>
      </c>
      <c r="G383" t="str">
        <f t="shared" si="35"/>
        <v/>
      </c>
      <c r="H383" t="str">
        <f t="shared" si="31"/>
        <v/>
      </c>
    </row>
    <row r="384" spans="4:8" x14ac:dyDescent="0.25">
      <c r="D384" t="str">
        <f t="shared" si="32"/>
        <v/>
      </c>
      <c r="E384" s="51" t="str">
        <f t="shared" si="33"/>
        <v/>
      </c>
      <c r="F384" t="str">
        <f t="shared" si="34"/>
        <v/>
      </c>
      <c r="G384" t="str">
        <f t="shared" si="35"/>
        <v/>
      </c>
      <c r="H384" t="str">
        <f t="shared" si="31"/>
        <v/>
      </c>
    </row>
    <row r="385" spans="4:8" x14ac:dyDescent="0.25">
      <c r="D385" t="str">
        <f t="shared" si="32"/>
        <v/>
      </c>
      <c r="E385" s="51" t="str">
        <f t="shared" si="33"/>
        <v/>
      </c>
      <c r="F385" t="str">
        <f t="shared" si="34"/>
        <v/>
      </c>
      <c r="G385" t="str">
        <f t="shared" si="35"/>
        <v/>
      </c>
      <c r="H385" t="str">
        <f t="shared" si="31"/>
        <v/>
      </c>
    </row>
    <row r="386" spans="4:8" x14ac:dyDescent="0.25">
      <c r="D386" t="str">
        <f t="shared" si="32"/>
        <v/>
      </c>
      <c r="E386" s="51" t="str">
        <f t="shared" si="33"/>
        <v/>
      </c>
      <c r="F386" t="str">
        <f t="shared" si="34"/>
        <v/>
      </c>
      <c r="G386" t="str">
        <f t="shared" si="35"/>
        <v/>
      </c>
      <c r="H386" t="str">
        <f t="shared" ref="H386:H449" si="36">IF(ISBLANK(A386),"",DATEDIF(B386,DATE(Starting_year,1,1),"m"))</f>
        <v/>
      </c>
    </row>
    <row r="387" spans="4:8" x14ac:dyDescent="0.25">
      <c r="D387" t="str">
        <f t="shared" ref="D387:D450" si="37">IF(NOT(ISBLANK(A387)),IF(AND(ISNUMBER(B387),OR(C387="Laptop",C387="Desktop")),"",1),"")</f>
        <v/>
      </c>
      <c r="E387" s="51" t="str">
        <f t="shared" si="33"/>
        <v/>
      </c>
      <c r="F387" t="str">
        <f t="shared" si="34"/>
        <v/>
      </c>
      <c r="G387" t="str">
        <f t="shared" si="35"/>
        <v/>
      </c>
      <c r="H387" t="str">
        <f t="shared" si="36"/>
        <v/>
      </c>
    </row>
    <row r="388" spans="4:8" x14ac:dyDescent="0.25">
      <c r="D388" t="str">
        <f t="shared" si="37"/>
        <v/>
      </c>
      <c r="E388" s="51" t="str">
        <f t="shared" si="33"/>
        <v/>
      </c>
      <c r="F388" t="str">
        <f t="shared" si="34"/>
        <v/>
      </c>
      <c r="G388" t="str">
        <f t="shared" si="35"/>
        <v/>
      </c>
      <c r="H388" t="str">
        <f t="shared" si="36"/>
        <v/>
      </c>
    </row>
    <row r="389" spans="4:8" x14ac:dyDescent="0.25">
      <c r="D389" t="str">
        <f t="shared" si="37"/>
        <v/>
      </c>
      <c r="E389" s="51" t="str">
        <f t="shared" si="33"/>
        <v/>
      </c>
      <c r="F389" t="str">
        <f t="shared" si="34"/>
        <v/>
      </c>
      <c r="G389" t="str">
        <f t="shared" si="35"/>
        <v/>
      </c>
      <c r="H389" t="str">
        <f t="shared" si="36"/>
        <v/>
      </c>
    </row>
    <row r="390" spans="4:8" x14ac:dyDescent="0.25">
      <c r="D390" t="str">
        <f t="shared" si="37"/>
        <v/>
      </c>
      <c r="E390" s="51" t="str">
        <f t="shared" si="33"/>
        <v/>
      </c>
      <c r="F390" t="str">
        <f t="shared" si="34"/>
        <v/>
      </c>
      <c r="G390" t="str">
        <f t="shared" si="35"/>
        <v/>
      </c>
      <c r="H390" t="str">
        <f t="shared" si="36"/>
        <v/>
      </c>
    </row>
    <row r="391" spans="4:8" x14ac:dyDescent="0.25">
      <c r="D391" t="str">
        <f t="shared" si="37"/>
        <v/>
      </c>
      <c r="E391" s="51" t="str">
        <f t="shared" si="33"/>
        <v/>
      </c>
      <c r="F391" t="str">
        <f t="shared" si="34"/>
        <v/>
      </c>
      <c r="G391" t="str">
        <f t="shared" si="35"/>
        <v/>
      </c>
      <c r="H391" t="str">
        <f t="shared" si="36"/>
        <v/>
      </c>
    </row>
    <row r="392" spans="4:8" x14ac:dyDescent="0.25">
      <c r="D392" t="str">
        <f t="shared" si="37"/>
        <v/>
      </c>
      <c r="E392" s="51" t="str">
        <f t="shared" si="33"/>
        <v/>
      </c>
      <c r="F392" t="str">
        <f t="shared" si="34"/>
        <v/>
      </c>
      <c r="G392" t="str">
        <f t="shared" si="35"/>
        <v/>
      </c>
      <c r="H392" t="str">
        <f t="shared" si="36"/>
        <v/>
      </c>
    </row>
    <row r="393" spans="4:8" x14ac:dyDescent="0.25">
      <c r="D393" t="str">
        <f t="shared" si="37"/>
        <v/>
      </c>
      <c r="E393" s="51" t="str">
        <f t="shared" si="33"/>
        <v/>
      </c>
      <c r="F393" t="str">
        <f t="shared" si="34"/>
        <v/>
      </c>
      <c r="G393" t="str">
        <f t="shared" si="35"/>
        <v/>
      </c>
      <c r="H393" t="str">
        <f t="shared" si="36"/>
        <v/>
      </c>
    </row>
    <row r="394" spans="4:8" x14ac:dyDescent="0.25">
      <c r="D394" t="str">
        <f t="shared" si="37"/>
        <v/>
      </c>
      <c r="E394" s="51" t="str">
        <f t="shared" ref="E394:E457" si="38">IF(ISBLANK(B394),"",B394+IF(C394="Laptop",Laptop_lifespan*365,Desktop_lifespan*365)+1)</f>
        <v/>
      </c>
      <c r="F394" t="str">
        <f t="shared" ref="F394:F457" si="39">IF(ISBLANK(B394),"",YEAR(E394))</f>
        <v/>
      </c>
      <c r="G394" t="str">
        <f t="shared" ref="G394:G457" si="40">IF(F394&lt;=Starting_year-1,1,IF(F394=Starting_year,MONTH(E394),""))</f>
        <v/>
      </c>
      <c r="H394" t="str">
        <f t="shared" si="36"/>
        <v/>
      </c>
    </row>
    <row r="395" spans="4:8" x14ac:dyDescent="0.25">
      <c r="D395" t="str">
        <f t="shared" si="37"/>
        <v/>
      </c>
      <c r="E395" s="51" t="str">
        <f t="shared" si="38"/>
        <v/>
      </c>
      <c r="F395" t="str">
        <f t="shared" si="39"/>
        <v/>
      </c>
      <c r="G395" t="str">
        <f t="shared" si="40"/>
        <v/>
      </c>
      <c r="H395" t="str">
        <f t="shared" si="36"/>
        <v/>
      </c>
    </row>
    <row r="396" spans="4:8" x14ac:dyDescent="0.25">
      <c r="D396" t="str">
        <f t="shared" si="37"/>
        <v/>
      </c>
      <c r="E396" s="51" t="str">
        <f t="shared" si="38"/>
        <v/>
      </c>
      <c r="F396" t="str">
        <f t="shared" si="39"/>
        <v/>
      </c>
      <c r="G396" t="str">
        <f t="shared" si="40"/>
        <v/>
      </c>
      <c r="H396" t="str">
        <f t="shared" si="36"/>
        <v/>
      </c>
    </row>
    <row r="397" spans="4:8" x14ac:dyDescent="0.25">
      <c r="D397" t="str">
        <f t="shared" si="37"/>
        <v/>
      </c>
      <c r="E397" s="51" t="str">
        <f t="shared" si="38"/>
        <v/>
      </c>
      <c r="F397" t="str">
        <f t="shared" si="39"/>
        <v/>
      </c>
      <c r="G397" t="str">
        <f t="shared" si="40"/>
        <v/>
      </c>
      <c r="H397" t="str">
        <f t="shared" si="36"/>
        <v/>
      </c>
    </row>
    <row r="398" spans="4:8" x14ac:dyDescent="0.25">
      <c r="D398" t="str">
        <f t="shared" si="37"/>
        <v/>
      </c>
      <c r="E398" s="51" t="str">
        <f t="shared" si="38"/>
        <v/>
      </c>
      <c r="F398" t="str">
        <f t="shared" si="39"/>
        <v/>
      </c>
      <c r="G398" t="str">
        <f t="shared" si="40"/>
        <v/>
      </c>
      <c r="H398" t="str">
        <f t="shared" si="36"/>
        <v/>
      </c>
    </row>
    <row r="399" spans="4:8" x14ac:dyDescent="0.25">
      <c r="D399" t="str">
        <f t="shared" si="37"/>
        <v/>
      </c>
      <c r="E399" s="51" t="str">
        <f t="shared" si="38"/>
        <v/>
      </c>
      <c r="F399" t="str">
        <f t="shared" si="39"/>
        <v/>
      </c>
      <c r="G399" t="str">
        <f t="shared" si="40"/>
        <v/>
      </c>
      <c r="H399" t="str">
        <f t="shared" si="36"/>
        <v/>
      </c>
    </row>
    <row r="400" spans="4:8" x14ac:dyDescent="0.25">
      <c r="D400" t="str">
        <f t="shared" si="37"/>
        <v/>
      </c>
      <c r="E400" s="51" t="str">
        <f t="shared" si="38"/>
        <v/>
      </c>
      <c r="F400" t="str">
        <f t="shared" si="39"/>
        <v/>
      </c>
      <c r="G400" t="str">
        <f t="shared" si="40"/>
        <v/>
      </c>
      <c r="H400" t="str">
        <f t="shared" si="36"/>
        <v/>
      </c>
    </row>
    <row r="401" spans="4:8" x14ac:dyDescent="0.25">
      <c r="D401" t="str">
        <f t="shared" si="37"/>
        <v/>
      </c>
      <c r="E401" s="51" t="str">
        <f t="shared" si="38"/>
        <v/>
      </c>
      <c r="F401" t="str">
        <f t="shared" si="39"/>
        <v/>
      </c>
      <c r="G401" t="str">
        <f t="shared" si="40"/>
        <v/>
      </c>
      <c r="H401" t="str">
        <f t="shared" si="36"/>
        <v/>
      </c>
    </row>
    <row r="402" spans="4:8" x14ac:dyDescent="0.25">
      <c r="D402" t="str">
        <f t="shared" si="37"/>
        <v/>
      </c>
      <c r="E402" s="51" t="str">
        <f t="shared" si="38"/>
        <v/>
      </c>
      <c r="F402" t="str">
        <f t="shared" si="39"/>
        <v/>
      </c>
      <c r="G402" t="str">
        <f t="shared" si="40"/>
        <v/>
      </c>
      <c r="H402" t="str">
        <f t="shared" si="36"/>
        <v/>
      </c>
    </row>
    <row r="403" spans="4:8" x14ac:dyDescent="0.25">
      <c r="D403" t="str">
        <f t="shared" si="37"/>
        <v/>
      </c>
      <c r="E403" s="51" t="str">
        <f t="shared" si="38"/>
        <v/>
      </c>
      <c r="F403" t="str">
        <f t="shared" si="39"/>
        <v/>
      </c>
      <c r="G403" t="str">
        <f t="shared" si="40"/>
        <v/>
      </c>
      <c r="H403" t="str">
        <f t="shared" si="36"/>
        <v/>
      </c>
    </row>
    <row r="404" spans="4:8" x14ac:dyDescent="0.25">
      <c r="D404" t="str">
        <f t="shared" si="37"/>
        <v/>
      </c>
      <c r="E404" s="51" t="str">
        <f t="shared" si="38"/>
        <v/>
      </c>
      <c r="F404" t="str">
        <f t="shared" si="39"/>
        <v/>
      </c>
      <c r="G404" t="str">
        <f t="shared" si="40"/>
        <v/>
      </c>
      <c r="H404" t="str">
        <f t="shared" si="36"/>
        <v/>
      </c>
    </row>
    <row r="405" spans="4:8" x14ac:dyDescent="0.25">
      <c r="D405" t="str">
        <f t="shared" si="37"/>
        <v/>
      </c>
      <c r="E405" s="51" t="str">
        <f t="shared" si="38"/>
        <v/>
      </c>
      <c r="F405" t="str">
        <f t="shared" si="39"/>
        <v/>
      </c>
      <c r="G405" t="str">
        <f t="shared" si="40"/>
        <v/>
      </c>
      <c r="H405" t="str">
        <f t="shared" si="36"/>
        <v/>
      </c>
    </row>
    <row r="406" spans="4:8" x14ac:dyDescent="0.25">
      <c r="D406" t="str">
        <f t="shared" si="37"/>
        <v/>
      </c>
      <c r="E406" s="51" t="str">
        <f t="shared" si="38"/>
        <v/>
      </c>
      <c r="F406" t="str">
        <f t="shared" si="39"/>
        <v/>
      </c>
      <c r="G406" t="str">
        <f t="shared" si="40"/>
        <v/>
      </c>
      <c r="H406" t="str">
        <f t="shared" si="36"/>
        <v/>
      </c>
    </row>
    <row r="407" spans="4:8" x14ac:dyDescent="0.25">
      <c r="D407" t="str">
        <f t="shared" si="37"/>
        <v/>
      </c>
      <c r="E407" s="51" t="str">
        <f t="shared" si="38"/>
        <v/>
      </c>
      <c r="F407" t="str">
        <f t="shared" si="39"/>
        <v/>
      </c>
      <c r="G407" t="str">
        <f t="shared" si="40"/>
        <v/>
      </c>
      <c r="H407" t="str">
        <f t="shared" si="36"/>
        <v/>
      </c>
    </row>
    <row r="408" spans="4:8" x14ac:dyDescent="0.25">
      <c r="D408" t="str">
        <f t="shared" si="37"/>
        <v/>
      </c>
      <c r="E408" s="51" t="str">
        <f t="shared" si="38"/>
        <v/>
      </c>
      <c r="F408" t="str">
        <f t="shared" si="39"/>
        <v/>
      </c>
      <c r="G408" t="str">
        <f t="shared" si="40"/>
        <v/>
      </c>
      <c r="H408" t="str">
        <f t="shared" si="36"/>
        <v/>
      </c>
    </row>
    <row r="409" spans="4:8" x14ac:dyDescent="0.25">
      <c r="D409" t="str">
        <f t="shared" si="37"/>
        <v/>
      </c>
      <c r="E409" s="51" t="str">
        <f t="shared" si="38"/>
        <v/>
      </c>
      <c r="F409" t="str">
        <f t="shared" si="39"/>
        <v/>
      </c>
      <c r="G409" t="str">
        <f t="shared" si="40"/>
        <v/>
      </c>
      <c r="H409" t="str">
        <f t="shared" si="36"/>
        <v/>
      </c>
    </row>
    <row r="410" spans="4:8" x14ac:dyDescent="0.25">
      <c r="D410" t="str">
        <f t="shared" si="37"/>
        <v/>
      </c>
      <c r="E410" s="51" t="str">
        <f t="shared" si="38"/>
        <v/>
      </c>
      <c r="F410" t="str">
        <f t="shared" si="39"/>
        <v/>
      </c>
      <c r="G410" t="str">
        <f t="shared" si="40"/>
        <v/>
      </c>
      <c r="H410" t="str">
        <f t="shared" si="36"/>
        <v/>
      </c>
    </row>
    <row r="411" spans="4:8" x14ac:dyDescent="0.25">
      <c r="D411" t="str">
        <f t="shared" si="37"/>
        <v/>
      </c>
      <c r="E411" s="51" t="str">
        <f t="shared" si="38"/>
        <v/>
      </c>
      <c r="F411" t="str">
        <f t="shared" si="39"/>
        <v/>
      </c>
      <c r="G411" t="str">
        <f t="shared" si="40"/>
        <v/>
      </c>
      <c r="H411" t="str">
        <f t="shared" si="36"/>
        <v/>
      </c>
    </row>
    <row r="412" spans="4:8" x14ac:dyDescent="0.25">
      <c r="D412" t="str">
        <f t="shared" si="37"/>
        <v/>
      </c>
      <c r="E412" s="51" t="str">
        <f t="shared" si="38"/>
        <v/>
      </c>
      <c r="F412" t="str">
        <f t="shared" si="39"/>
        <v/>
      </c>
      <c r="G412" t="str">
        <f t="shared" si="40"/>
        <v/>
      </c>
      <c r="H412" t="str">
        <f t="shared" si="36"/>
        <v/>
      </c>
    </row>
    <row r="413" spans="4:8" x14ac:dyDescent="0.25">
      <c r="D413" t="str">
        <f t="shared" si="37"/>
        <v/>
      </c>
      <c r="E413" s="51" t="str">
        <f t="shared" si="38"/>
        <v/>
      </c>
      <c r="F413" t="str">
        <f t="shared" si="39"/>
        <v/>
      </c>
      <c r="G413" t="str">
        <f t="shared" si="40"/>
        <v/>
      </c>
      <c r="H413" t="str">
        <f t="shared" si="36"/>
        <v/>
      </c>
    </row>
    <row r="414" spans="4:8" x14ac:dyDescent="0.25">
      <c r="D414" t="str">
        <f t="shared" si="37"/>
        <v/>
      </c>
      <c r="E414" s="51" t="str">
        <f t="shared" si="38"/>
        <v/>
      </c>
      <c r="F414" t="str">
        <f t="shared" si="39"/>
        <v/>
      </c>
      <c r="G414" t="str">
        <f t="shared" si="40"/>
        <v/>
      </c>
      <c r="H414" t="str">
        <f t="shared" si="36"/>
        <v/>
      </c>
    </row>
    <row r="415" spans="4:8" x14ac:dyDescent="0.25">
      <c r="D415" t="str">
        <f t="shared" si="37"/>
        <v/>
      </c>
      <c r="E415" s="51" t="str">
        <f t="shared" si="38"/>
        <v/>
      </c>
      <c r="F415" t="str">
        <f t="shared" si="39"/>
        <v/>
      </c>
      <c r="G415" t="str">
        <f t="shared" si="40"/>
        <v/>
      </c>
      <c r="H415" t="str">
        <f t="shared" si="36"/>
        <v/>
      </c>
    </row>
    <row r="416" spans="4:8" x14ac:dyDescent="0.25">
      <c r="D416" t="str">
        <f t="shared" si="37"/>
        <v/>
      </c>
      <c r="E416" s="51" t="str">
        <f t="shared" si="38"/>
        <v/>
      </c>
      <c r="F416" t="str">
        <f t="shared" si="39"/>
        <v/>
      </c>
      <c r="G416" t="str">
        <f t="shared" si="40"/>
        <v/>
      </c>
      <c r="H416" t="str">
        <f t="shared" si="36"/>
        <v/>
      </c>
    </row>
    <row r="417" spans="4:8" x14ac:dyDescent="0.25">
      <c r="D417" t="str">
        <f t="shared" si="37"/>
        <v/>
      </c>
      <c r="E417" s="51" t="str">
        <f t="shared" si="38"/>
        <v/>
      </c>
      <c r="F417" t="str">
        <f t="shared" si="39"/>
        <v/>
      </c>
      <c r="G417" t="str">
        <f t="shared" si="40"/>
        <v/>
      </c>
      <c r="H417" t="str">
        <f t="shared" si="36"/>
        <v/>
      </c>
    </row>
    <row r="418" spans="4:8" x14ac:dyDescent="0.25">
      <c r="D418" t="str">
        <f t="shared" si="37"/>
        <v/>
      </c>
      <c r="E418" s="51" t="str">
        <f t="shared" si="38"/>
        <v/>
      </c>
      <c r="F418" t="str">
        <f t="shared" si="39"/>
        <v/>
      </c>
      <c r="G418" t="str">
        <f t="shared" si="40"/>
        <v/>
      </c>
      <c r="H418" t="str">
        <f t="shared" si="36"/>
        <v/>
      </c>
    </row>
    <row r="419" spans="4:8" x14ac:dyDescent="0.25">
      <c r="D419" t="str">
        <f t="shared" si="37"/>
        <v/>
      </c>
      <c r="E419" s="51" t="str">
        <f t="shared" si="38"/>
        <v/>
      </c>
      <c r="F419" t="str">
        <f t="shared" si="39"/>
        <v/>
      </c>
      <c r="G419" t="str">
        <f t="shared" si="40"/>
        <v/>
      </c>
      <c r="H419" t="str">
        <f t="shared" si="36"/>
        <v/>
      </c>
    </row>
    <row r="420" spans="4:8" x14ac:dyDescent="0.25">
      <c r="D420" t="str">
        <f t="shared" si="37"/>
        <v/>
      </c>
      <c r="E420" s="51" t="str">
        <f t="shared" si="38"/>
        <v/>
      </c>
      <c r="F420" t="str">
        <f t="shared" si="39"/>
        <v/>
      </c>
      <c r="G420" t="str">
        <f t="shared" si="40"/>
        <v/>
      </c>
      <c r="H420" t="str">
        <f t="shared" si="36"/>
        <v/>
      </c>
    </row>
    <row r="421" spans="4:8" x14ac:dyDescent="0.25">
      <c r="D421" t="str">
        <f t="shared" si="37"/>
        <v/>
      </c>
      <c r="E421" s="51" t="str">
        <f t="shared" si="38"/>
        <v/>
      </c>
      <c r="F421" t="str">
        <f t="shared" si="39"/>
        <v/>
      </c>
      <c r="G421" t="str">
        <f t="shared" si="40"/>
        <v/>
      </c>
      <c r="H421" t="str">
        <f t="shared" si="36"/>
        <v/>
      </c>
    </row>
    <row r="422" spans="4:8" x14ac:dyDescent="0.25">
      <c r="D422" t="str">
        <f t="shared" si="37"/>
        <v/>
      </c>
      <c r="E422" s="51" t="str">
        <f t="shared" si="38"/>
        <v/>
      </c>
      <c r="F422" t="str">
        <f t="shared" si="39"/>
        <v/>
      </c>
      <c r="G422" t="str">
        <f t="shared" si="40"/>
        <v/>
      </c>
      <c r="H422" t="str">
        <f t="shared" si="36"/>
        <v/>
      </c>
    </row>
    <row r="423" spans="4:8" x14ac:dyDescent="0.25">
      <c r="D423" t="str">
        <f t="shared" si="37"/>
        <v/>
      </c>
      <c r="E423" s="51" t="str">
        <f t="shared" si="38"/>
        <v/>
      </c>
      <c r="F423" t="str">
        <f t="shared" si="39"/>
        <v/>
      </c>
      <c r="G423" t="str">
        <f t="shared" si="40"/>
        <v/>
      </c>
      <c r="H423" t="str">
        <f t="shared" si="36"/>
        <v/>
      </c>
    </row>
    <row r="424" spans="4:8" x14ac:dyDescent="0.25">
      <c r="D424" t="str">
        <f t="shared" si="37"/>
        <v/>
      </c>
      <c r="E424" s="51" t="str">
        <f t="shared" si="38"/>
        <v/>
      </c>
      <c r="F424" t="str">
        <f t="shared" si="39"/>
        <v/>
      </c>
      <c r="G424" t="str">
        <f t="shared" si="40"/>
        <v/>
      </c>
      <c r="H424" t="str">
        <f t="shared" si="36"/>
        <v/>
      </c>
    </row>
    <row r="425" spans="4:8" x14ac:dyDescent="0.25">
      <c r="D425" t="str">
        <f t="shared" si="37"/>
        <v/>
      </c>
      <c r="E425" s="51" t="str">
        <f t="shared" si="38"/>
        <v/>
      </c>
      <c r="F425" t="str">
        <f t="shared" si="39"/>
        <v/>
      </c>
      <c r="G425" t="str">
        <f t="shared" si="40"/>
        <v/>
      </c>
      <c r="H425" t="str">
        <f t="shared" si="36"/>
        <v/>
      </c>
    </row>
    <row r="426" spans="4:8" x14ac:dyDescent="0.25">
      <c r="D426" t="str">
        <f t="shared" si="37"/>
        <v/>
      </c>
      <c r="E426" s="51" t="str">
        <f t="shared" si="38"/>
        <v/>
      </c>
      <c r="F426" t="str">
        <f t="shared" si="39"/>
        <v/>
      </c>
      <c r="G426" t="str">
        <f t="shared" si="40"/>
        <v/>
      </c>
      <c r="H426" t="str">
        <f t="shared" si="36"/>
        <v/>
      </c>
    </row>
    <row r="427" spans="4:8" x14ac:dyDescent="0.25">
      <c r="D427" t="str">
        <f t="shared" si="37"/>
        <v/>
      </c>
      <c r="E427" s="51" t="str">
        <f t="shared" si="38"/>
        <v/>
      </c>
      <c r="F427" t="str">
        <f t="shared" si="39"/>
        <v/>
      </c>
      <c r="G427" t="str">
        <f t="shared" si="40"/>
        <v/>
      </c>
      <c r="H427" t="str">
        <f t="shared" si="36"/>
        <v/>
      </c>
    </row>
    <row r="428" spans="4:8" x14ac:dyDescent="0.25">
      <c r="D428" t="str">
        <f t="shared" si="37"/>
        <v/>
      </c>
      <c r="E428" s="51" t="str">
        <f t="shared" si="38"/>
        <v/>
      </c>
      <c r="F428" t="str">
        <f t="shared" si="39"/>
        <v/>
      </c>
      <c r="G428" t="str">
        <f t="shared" si="40"/>
        <v/>
      </c>
      <c r="H428" t="str">
        <f t="shared" si="36"/>
        <v/>
      </c>
    </row>
    <row r="429" spans="4:8" x14ac:dyDescent="0.25">
      <c r="D429" t="str">
        <f t="shared" si="37"/>
        <v/>
      </c>
      <c r="E429" s="51" t="str">
        <f t="shared" si="38"/>
        <v/>
      </c>
      <c r="F429" t="str">
        <f t="shared" si="39"/>
        <v/>
      </c>
      <c r="G429" t="str">
        <f t="shared" si="40"/>
        <v/>
      </c>
      <c r="H429" t="str">
        <f t="shared" si="36"/>
        <v/>
      </c>
    </row>
    <row r="430" spans="4:8" x14ac:dyDescent="0.25">
      <c r="D430" t="str">
        <f t="shared" si="37"/>
        <v/>
      </c>
      <c r="E430" s="51" t="str">
        <f t="shared" si="38"/>
        <v/>
      </c>
      <c r="F430" t="str">
        <f t="shared" si="39"/>
        <v/>
      </c>
      <c r="G430" t="str">
        <f t="shared" si="40"/>
        <v/>
      </c>
      <c r="H430" t="str">
        <f t="shared" si="36"/>
        <v/>
      </c>
    </row>
    <row r="431" spans="4:8" x14ac:dyDescent="0.25">
      <c r="D431" t="str">
        <f t="shared" si="37"/>
        <v/>
      </c>
      <c r="E431" s="51" t="str">
        <f t="shared" si="38"/>
        <v/>
      </c>
      <c r="F431" t="str">
        <f t="shared" si="39"/>
        <v/>
      </c>
      <c r="G431" t="str">
        <f t="shared" si="40"/>
        <v/>
      </c>
      <c r="H431" t="str">
        <f t="shared" si="36"/>
        <v/>
      </c>
    </row>
    <row r="432" spans="4:8" x14ac:dyDescent="0.25">
      <c r="D432" t="str">
        <f t="shared" si="37"/>
        <v/>
      </c>
      <c r="E432" s="51" t="str">
        <f t="shared" si="38"/>
        <v/>
      </c>
      <c r="F432" t="str">
        <f t="shared" si="39"/>
        <v/>
      </c>
      <c r="G432" t="str">
        <f t="shared" si="40"/>
        <v/>
      </c>
      <c r="H432" t="str">
        <f t="shared" si="36"/>
        <v/>
      </c>
    </row>
    <row r="433" spans="4:8" x14ac:dyDescent="0.25">
      <c r="D433" t="str">
        <f t="shared" si="37"/>
        <v/>
      </c>
      <c r="E433" s="51" t="str">
        <f t="shared" si="38"/>
        <v/>
      </c>
      <c r="F433" t="str">
        <f t="shared" si="39"/>
        <v/>
      </c>
      <c r="G433" t="str">
        <f t="shared" si="40"/>
        <v/>
      </c>
      <c r="H433" t="str">
        <f t="shared" si="36"/>
        <v/>
      </c>
    </row>
    <row r="434" spans="4:8" x14ac:dyDescent="0.25">
      <c r="D434" t="str">
        <f t="shared" si="37"/>
        <v/>
      </c>
      <c r="E434" s="51" t="str">
        <f t="shared" si="38"/>
        <v/>
      </c>
      <c r="F434" t="str">
        <f t="shared" si="39"/>
        <v/>
      </c>
      <c r="G434" t="str">
        <f t="shared" si="40"/>
        <v/>
      </c>
      <c r="H434" t="str">
        <f t="shared" si="36"/>
        <v/>
      </c>
    </row>
    <row r="435" spans="4:8" x14ac:dyDescent="0.25">
      <c r="D435" t="str">
        <f t="shared" si="37"/>
        <v/>
      </c>
      <c r="E435" s="51" t="str">
        <f t="shared" si="38"/>
        <v/>
      </c>
      <c r="F435" t="str">
        <f t="shared" si="39"/>
        <v/>
      </c>
      <c r="G435" t="str">
        <f t="shared" si="40"/>
        <v/>
      </c>
      <c r="H435" t="str">
        <f t="shared" si="36"/>
        <v/>
      </c>
    </row>
    <row r="436" spans="4:8" x14ac:dyDescent="0.25">
      <c r="D436" t="str">
        <f t="shared" si="37"/>
        <v/>
      </c>
      <c r="E436" s="51" t="str">
        <f t="shared" si="38"/>
        <v/>
      </c>
      <c r="F436" t="str">
        <f t="shared" si="39"/>
        <v/>
      </c>
      <c r="G436" t="str">
        <f t="shared" si="40"/>
        <v/>
      </c>
      <c r="H436" t="str">
        <f t="shared" si="36"/>
        <v/>
      </c>
    </row>
    <row r="437" spans="4:8" x14ac:dyDescent="0.25">
      <c r="D437" t="str">
        <f t="shared" si="37"/>
        <v/>
      </c>
      <c r="E437" s="51" t="str">
        <f t="shared" si="38"/>
        <v/>
      </c>
      <c r="F437" t="str">
        <f t="shared" si="39"/>
        <v/>
      </c>
      <c r="G437" t="str">
        <f t="shared" si="40"/>
        <v/>
      </c>
      <c r="H437" t="str">
        <f t="shared" si="36"/>
        <v/>
      </c>
    </row>
    <row r="438" spans="4:8" x14ac:dyDescent="0.25">
      <c r="D438" t="str">
        <f t="shared" si="37"/>
        <v/>
      </c>
      <c r="E438" s="51" t="str">
        <f t="shared" si="38"/>
        <v/>
      </c>
      <c r="F438" t="str">
        <f t="shared" si="39"/>
        <v/>
      </c>
      <c r="G438" t="str">
        <f t="shared" si="40"/>
        <v/>
      </c>
      <c r="H438" t="str">
        <f t="shared" si="36"/>
        <v/>
      </c>
    </row>
    <row r="439" spans="4:8" x14ac:dyDescent="0.25">
      <c r="D439" t="str">
        <f t="shared" si="37"/>
        <v/>
      </c>
      <c r="E439" s="51" t="str">
        <f t="shared" si="38"/>
        <v/>
      </c>
      <c r="F439" t="str">
        <f t="shared" si="39"/>
        <v/>
      </c>
      <c r="G439" t="str">
        <f t="shared" si="40"/>
        <v/>
      </c>
      <c r="H439" t="str">
        <f t="shared" si="36"/>
        <v/>
      </c>
    </row>
    <row r="440" spans="4:8" x14ac:dyDescent="0.25">
      <c r="D440" t="str">
        <f t="shared" si="37"/>
        <v/>
      </c>
      <c r="E440" s="51" t="str">
        <f t="shared" si="38"/>
        <v/>
      </c>
      <c r="F440" t="str">
        <f t="shared" si="39"/>
        <v/>
      </c>
      <c r="G440" t="str">
        <f t="shared" si="40"/>
        <v/>
      </c>
      <c r="H440" t="str">
        <f t="shared" si="36"/>
        <v/>
      </c>
    </row>
    <row r="441" spans="4:8" x14ac:dyDescent="0.25">
      <c r="D441" t="str">
        <f t="shared" si="37"/>
        <v/>
      </c>
      <c r="E441" s="51" t="str">
        <f t="shared" si="38"/>
        <v/>
      </c>
      <c r="F441" t="str">
        <f t="shared" si="39"/>
        <v/>
      </c>
      <c r="G441" t="str">
        <f t="shared" si="40"/>
        <v/>
      </c>
      <c r="H441" t="str">
        <f t="shared" si="36"/>
        <v/>
      </c>
    </row>
    <row r="442" spans="4:8" x14ac:dyDescent="0.25">
      <c r="D442" t="str">
        <f t="shared" si="37"/>
        <v/>
      </c>
      <c r="E442" s="51" t="str">
        <f t="shared" si="38"/>
        <v/>
      </c>
      <c r="F442" t="str">
        <f t="shared" si="39"/>
        <v/>
      </c>
      <c r="G442" t="str">
        <f t="shared" si="40"/>
        <v/>
      </c>
      <c r="H442" t="str">
        <f t="shared" si="36"/>
        <v/>
      </c>
    </row>
    <row r="443" spans="4:8" x14ac:dyDescent="0.25">
      <c r="D443" t="str">
        <f t="shared" si="37"/>
        <v/>
      </c>
      <c r="E443" s="51" t="str">
        <f t="shared" si="38"/>
        <v/>
      </c>
      <c r="F443" t="str">
        <f t="shared" si="39"/>
        <v/>
      </c>
      <c r="G443" t="str">
        <f t="shared" si="40"/>
        <v/>
      </c>
      <c r="H443" t="str">
        <f t="shared" si="36"/>
        <v/>
      </c>
    </row>
    <row r="444" spans="4:8" x14ac:dyDescent="0.25">
      <c r="D444" t="str">
        <f t="shared" si="37"/>
        <v/>
      </c>
      <c r="E444" s="51" t="str">
        <f t="shared" si="38"/>
        <v/>
      </c>
      <c r="F444" t="str">
        <f t="shared" si="39"/>
        <v/>
      </c>
      <c r="G444" t="str">
        <f t="shared" si="40"/>
        <v/>
      </c>
      <c r="H444" t="str">
        <f t="shared" si="36"/>
        <v/>
      </c>
    </row>
    <row r="445" spans="4:8" x14ac:dyDescent="0.25">
      <c r="D445" t="str">
        <f t="shared" si="37"/>
        <v/>
      </c>
      <c r="E445" s="51" t="str">
        <f t="shared" si="38"/>
        <v/>
      </c>
      <c r="F445" t="str">
        <f t="shared" si="39"/>
        <v/>
      </c>
      <c r="G445" t="str">
        <f t="shared" si="40"/>
        <v/>
      </c>
      <c r="H445" t="str">
        <f t="shared" si="36"/>
        <v/>
      </c>
    </row>
    <row r="446" spans="4:8" x14ac:dyDescent="0.25">
      <c r="D446" t="str">
        <f t="shared" si="37"/>
        <v/>
      </c>
      <c r="E446" s="51" t="str">
        <f t="shared" si="38"/>
        <v/>
      </c>
      <c r="F446" t="str">
        <f t="shared" si="39"/>
        <v/>
      </c>
      <c r="G446" t="str">
        <f t="shared" si="40"/>
        <v/>
      </c>
      <c r="H446" t="str">
        <f t="shared" si="36"/>
        <v/>
      </c>
    </row>
    <row r="447" spans="4:8" x14ac:dyDescent="0.25">
      <c r="D447" t="str">
        <f t="shared" si="37"/>
        <v/>
      </c>
      <c r="E447" s="51" t="str">
        <f t="shared" si="38"/>
        <v/>
      </c>
      <c r="F447" t="str">
        <f t="shared" si="39"/>
        <v/>
      </c>
      <c r="G447" t="str">
        <f t="shared" si="40"/>
        <v/>
      </c>
      <c r="H447" t="str">
        <f t="shared" si="36"/>
        <v/>
      </c>
    </row>
    <row r="448" spans="4:8" x14ac:dyDescent="0.25">
      <c r="D448" t="str">
        <f t="shared" si="37"/>
        <v/>
      </c>
      <c r="E448" s="51" t="str">
        <f t="shared" si="38"/>
        <v/>
      </c>
      <c r="F448" t="str">
        <f t="shared" si="39"/>
        <v/>
      </c>
      <c r="G448" t="str">
        <f t="shared" si="40"/>
        <v/>
      </c>
      <c r="H448" t="str">
        <f t="shared" si="36"/>
        <v/>
      </c>
    </row>
    <row r="449" spans="4:8" x14ac:dyDescent="0.25">
      <c r="D449" t="str">
        <f t="shared" si="37"/>
        <v/>
      </c>
      <c r="E449" s="51" t="str">
        <f t="shared" si="38"/>
        <v/>
      </c>
      <c r="F449" t="str">
        <f t="shared" si="39"/>
        <v/>
      </c>
      <c r="G449" t="str">
        <f t="shared" si="40"/>
        <v/>
      </c>
      <c r="H449" t="str">
        <f t="shared" si="36"/>
        <v/>
      </c>
    </row>
    <row r="450" spans="4:8" x14ac:dyDescent="0.25">
      <c r="D450" t="str">
        <f t="shared" si="37"/>
        <v/>
      </c>
      <c r="E450" s="51" t="str">
        <f t="shared" si="38"/>
        <v/>
      </c>
      <c r="F450" t="str">
        <f t="shared" si="39"/>
        <v/>
      </c>
      <c r="G450" t="str">
        <f t="shared" si="40"/>
        <v/>
      </c>
      <c r="H450" t="str">
        <f t="shared" ref="H450:H513" si="41">IF(ISBLANK(A450),"",DATEDIF(B450,DATE(Starting_year,1,1),"m"))</f>
        <v/>
      </c>
    </row>
    <row r="451" spans="4:8" x14ac:dyDescent="0.25">
      <c r="D451" t="str">
        <f t="shared" ref="D451:D514" si="42">IF(NOT(ISBLANK(A451)),IF(AND(ISNUMBER(B451),OR(C451="Laptop",C451="Desktop")),"",1),"")</f>
        <v/>
      </c>
      <c r="E451" s="51" t="str">
        <f t="shared" si="38"/>
        <v/>
      </c>
      <c r="F451" t="str">
        <f t="shared" si="39"/>
        <v/>
      </c>
      <c r="G451" t="str">
        <f t="shared" si="40"/>
        <v/>
      </c>
      <c r="H451" t="str">
        <f t="shared" si="41"/>
        <v/>
      </c>
    </row>
    <row r="452" spans="4:8" x14ac:dyDescent="0.25">
      <c r="D452" t="str">
        <f t="shared" si="42"/>
        <v/>
      </c>
      <c r="E452" s="51" t="str">
        <f t="shared" si="38"/>
        <v/>
      </c>
      <c r="F452" t="str">
        <f t="shared" si="39"/>
        <v/>
      </c>
      <c r="G452" t="str">
        <f t="shared" si="40"/>
        <v/>
      </c>
      <c r="H452" t="str">
        <f t="shared" si="41"/>
        <v/>
      </c>
    </row>
    <row r="453" spans="4:8" x14ac:dyDescent="0.25">
      <c r="D453" t="str">
        <f t="shared" si="42"/>
        <v/>
      </c>
      <c r="E453" s="51" t="str">
        <f t="shared" si="38"/>
        <v/>
      </c>
      <c r="F453" t="str">
        <f t="shared" si="39"/>
        <v/>
      </c>
      <c r="G453" t="str">
        <f t="shared" si="40"/>
        <v/>
      </c>
      <c r="H453" t="str">
        <f t="shared" si="41"/>
        <v/>
      </c>
    </row>
    <row r="454" spans="4:8" x14ac:dyDescent="0.25">
      <c r="D454" t="str">
        <f t="shared" si="42"/>
        <v/>
      </c>
      <c r="E454" s="51" t="str">
        <f t="shared" si="38"/>
        <v/>
      </c>
      <c r="F454" t="str">
        <f t="shared" si="39"/>
        <v/>
      </c>
      <c r="G454" t="str">
        <f t="shared" si="40"/>
        <v/>
      </c>
      <c r="H454" t="str">
        <f t="shared" si="41"/>
        <v/>
      </c>
    </row>
    <row r="455" spans="4:8" x14ac:dyDescent="0.25">
      <c r="D455" t="str">
        <f t="shared" si="42"/>
        <v/>
      </c>
      <c r="E455" s="51" t="str">
        <f t="shared" si="38"/>
        <v/>
      </c>
      <c r="F455" t="str">
        <f t="shared" si="39"/>
        <v/>
      </c>
      <c r="G455" t="str">
        <f t="shared" si="40"/>
        <v/>
      </c>
      <c r="H455" t="str">
        <f t="shared" si="41"/>
        <v/>
      </c>
    </row>
    <row r="456" spans="4:8" x14ac:dyDescent="0.25">
      <c r="D456" t="str">
        <f t="shared" si="42"/>
        <v/>
      </c>
      <c r="E456" s="51" t="str">
        <f t="shared" si="38"/>
        <v/>
      </c>
      <c r="F456" t="str">
        <f t="shared" si="39"/>
        <v/>
      </c>
      <c r="G456" t="str">
        <f t="shared" si="40"/>
        <v/>
      </c>
      <c r="H456" t="str">
        <f t="shared" si="41"/>
        <v/>
      </c>
    </row>
    <row r="457" spans="4:8" x14ac:dyDescent="0.25">
      <c r="D457" t="str">
        <f t="shared" si="42"/>
        <v/>
      </c>
      <c r="E457" s="51" t="str">
        <f t="shared" si="38"/>
        <v/>
      </c>
      <c r="F457" t="str">
        <f t="shared" si="39"/>
        <v/>
      </c>
      <c r="G457" t="str">
        <f t="shared" si="40"/>
        <v/>
      </c>
      <c r="H457" t="str">
        <f t="shared" si="41"/>
        <v/>
      </c>
    </row>
    <row r="458" spans="4:8" x14ac:dyDescent="0.25">
      <c r="D458" t="str">
        <f t="shared" si="42"/>
        <v/>
      </c>
      <c r="E458" s="51" t="str">
        <f t="shared" ref="E458:E521" si="43">IF(ISBLANK(B458),"",B458+IF(C458="Laptop",Laptop_lifespan*365,Desktop_lifespan*365)+1)</f>
        <v/>
      </c>
      <c r="F458" t="str">
        <f t="shared" ref="F458:F521" si="44">IF(ISBLANK(B458),"",YEAR(E458))</f>
        <v/>
      </c>
      <c r="G458" t="str">
        <f t="shared" ref="G458:G521" si="45">IF(F458&lt;=Starting_year-1,1,IF(F458=Starting_year,MONTH(E458),""))</f>
        <v/>
      </c>
      <c r="H458" t="str">
        <f t="shared" si="41"/>
        <v/>
      </c>
    </row>
    <row r="459" spans="4:8" x14ac:dyDescent="0.25">
      <c r="D459" t="str">
        <f t="shared" si="42"/>
        <v/>
      </c>
      <c r="E459" s="51" t="str">
        <f t="shared" si="43"/>
        <v/>
      </c>
      <c r="F459" t="str">
        <f t="shared" si="44"/>
        <v/>
      </c>
      <c r="G459" t="str">
        <f t="shared" si="45"/>
        <v/>
      </c>
      <c r="H459" t="str">
        <f t="shared" si="41"/>
        <v/>
      </c>
    </row>
    <row r="460" spans="4:8" x14ac:dyDescent="0.25">
      <c r="D460" t="str">
        <f t="shared" si="42"/>
        <v/>
      </c>
      <c r="E460" s="51" t="str">
        <f t="shared" si="43"/>
        <v/>
      </c>
      <c r="F460" t="str">
        <f t="shared" si="44"/>
        <v/>
      </c>
      <c r="G460" t="str">
        <f t="shared" si="45"/>
        <v/>
      </c>
      <c r="H460" t="str">
        <f t="shared" si="41"/>
        <v/>
      </c>
    </row>
    <row r="461" spans="4:8" x14ac:dyDescent="0.25">
      <c r="D461" t="str">
        <f t="shared" si="42"/>
        <v/>
      </c>
      <c r="E461" s="51" t="str">
        <f t="shared" si="43"/>
        <v/>
      </c>
      <c r="F461" t="str">
        <f t="shared" si="44"/>
        <v/>
      </c>
      <c r="G461" t="str">
        <f t="shared" si="45"/>
        <v/>
      </c>
      <c r="H461" t="str">
        <f t="shared" si="41"/>
        <v/>
      </c>
    </row>
    <row r="462" spans="4:8" x14ac:dyDescent="0.25">
      <c r="D462" t="str">
        <f t="shared" si="42"/>
        <v/>
      </c>
      <c r="E462" s="51" t="str">
        <f t="shared" si="43"/>
        <v/>
      </c>
      <c r="F462" t="str">
        <f t="shared" si="44"/>
        <v/>
      </c>
      <c r="G462" t="str">
        <f t="shared" si="45"/>
        <v/>
      </c>
      <c r="H462" t="str">
        <f t="shared" si="41"/>
        <v/>
      </c>
    </row>
    <row r="463" spans="4:8" x14ac:dyDescent="0.25">
      <c r="D463" t="str">
        <f t="shared" si="42"/>
        <v/>
      </c>
      <c r="E463" s="51" t="str">
        <f t="shared" si="43"/>
        <v/>
      </c>
      <c r="F463" t="str">
        <f t="shared" si="44"/>
        <v/>
      </c>
      <c r="G463" t="str">
        <f t="shared" si="45"/>
        <v/>
      </c>
      <c r="H463" t="str">
        <f t="shared" si="41"/>
        <v/>
      </c>
    </row>
    <row r="464" spans="4:8" x14ac:dyDescent="0.25">
      <c r="D464" t="str">
        <f t="shared" si="42"/>
        <v/>
      </c>
      <c r="E464" s="51" t="str">
        <f t="shared" si="43"/>
        <v/>
      </c>
      <c r="F464" t="str">
        <f t="shared" si="44"/>
        <v/>
      </c>
      <c r="G464" t="str">
        <f t="shared" si="45"/>
        <v/>
      </c>
      <c r="H464" t="str">
        <f t="shared" si="41"/>
        <v/>
      </c>
    </row>
    <row r="465" spans="4:8" x14ac:dyDescent="0.25">
      <c r="D465" t="str">
        <f t="shared" si="42"/>
        <v/>
      </c>
      <c r="E465" s="51" t="str">
        <f t="shared" si="43"/>
        <v/>
      </c>
      <c r="F465" t="str">
        <f t="shared" si="44"/>
        <v/>
      </c>
      <c r="G465" t="str">
        <f t="shared" si="45"/>
        <v/>
      </c>
      <c r="H465" t="str">
        <f t="shared" si="41"/>
        <v/>
      </c>
    </row>
    <row r="466" spans="4:8" x14ac:dyDescent="0.25">
      <c r="D466" t="str">
        <f t="shared" si="42"/>
        <v/>
      </c>
      <c r="E466" s="51" t="str">
        <f t="shared" si="43"/>
        <v/>
      </c>
      <c r="F466" t="str">
        <f t="shared" si="44"/>
        <v/>
      </c>
      <c r="G466" t="str">
        <f t="shared" si="45"/>
        <v/>
      </c>
      <c r="H466" t="str">
        <f t="shared" si="41"/>
        <v/>
      </c>
    </row>
    <row r="467" spans="4:8" x14ac:dyDescent="0.25">
      <c r="D467" t="str">
        <f t="shared" si="42"/>
        <v/>
      </c>
      <c r="E467" s="51" t="str">
        <f t="shared" si="43"/>
        <v/>
      </c>
      <c r="F467" t="str">
        <f t="shared" si="44"/>
        <v/>
      </c>
      <c r="G467" t="str">
        <f t="shared" si="45"/>
        <v/>
      </c>
      <c r="H467" t="str">
        <f t="shared" si="41"/>
        <v/>
      </c>
    </row>
    <row r="468" spans="4:8" x14ac:dyDescent="0.25">
      <c r="D468" t="str">
        <f t="shared" si="42"/>
        <v/>
      </c>
      <c r="E468" s="51" t="str">
        <f t="shared" si="43"/>
        <v/>
      </c>
      <c r="F468" t="str">
        <f t="shared" si="44"/>
        <v/>
      </c>
      <c r="G468" t="str">
        <f t="shared" si="45"/>
        <v/>
      </c>
      <c r="H468" t="str">
        <f t="shared" si="41"/>
        <v/>
      </c>
    </row>
    <row r="469" spans="4:8" x14ac:dyDescent="0.25">
      <c r="D469" t="str">
        <f t="shared" si="42"/>
        <v/>
      </c>
      <c r="E469" s="51" t="str">
        <f t="shared" si="43"/>
        <v/>
      </c>
      <c r="F469" t="str">
        <f t="shared" si="44"/>
        <v/>
      </c>
      <c r="G469" t="str">
        <f t="shared" si="45"/>
        <v/>
      </c>
      <c r="H469" t="str">
        <f t="shared" si="41"/>
        <v/>
      </c>
    </row>
    <row r="470" spans="4:8" x14ac:dyDescent="0.25">
      <c r="D470" t="str">
        <f t="shared" si="42"/>
        <v/>
      </c>
      <c r="E470" s="51" t="str">
        <f t="shared" si="43"/>
        <v/>
      </c>
      <c r="F470" t="str">
        <f t="shared" si="44"/>
        <v/>
      </c>
      <c r="G470" t="str">
        <f t="shared" si="45"/>
        <v/>
      </c>
      <c r="H470" t="str">
        <f t="shared" si="41"/>
        <v/>
      </c>
    </row>
    <row r="471" spans="4:8" x14ac:dyDescent="0.25">
      <c r="D471" t="str">
        <f t="shared" si="42"/>
        <v/>
      </c>
      <c r="E471" s="51" t="str">
        <f t="shared" si="43"/>
        <v/>
      </c>
      <c r="F471" t="str">
        <f t="shared" si="44"/>
        <v/>
      </c>
      <c r="G471" t="str">
        <f t="shared" si="45"/>
        <v/>
      </c>
      <c r="H471" t="str">
        <f t="shared" si="41"/>
        <v/>
      </c>
    </row>
    <row r="472" spans="4:8" x14ac:dyDescent="0.25">
      <c r="D472" t="str">
        <f t="shared" si="42"/>
        <v/>
      </c>
      <c r="E472" s="51" t="str">
        <f t="shared" si="43"/>
        <v/>
      </c>
      <c r="F472" t="str">
        <f t="shared" si="44"/>
        <v/>
      </c>
      <c r="G472" t="str">
        <f t="shared" si="45"/>
        <v/>
      </c>
      <c r="H472" t="str">
        <f t="shared" si="41"/>
        <v/>
      </c>
    </row>
    <row r="473" spans="4:8" x14ac:dyDescent="0.25">
      <c r="D473" t="str">
        <f t="shared" si="42"/>
        <v/>
      </c>
      <c r="E473" s="51" t="str">
        <f t="shared" si="43"/>
        <v/>
      </c>
      <c r="F473" t="str">
        <f t="shared" si="44"/>
        <v/>
      </c>
      <c r="G473" t="str">
        <f t="shared" si="45"/>
        <v/>
      </c>
      <c r="H473" t="str">
        <f t="shared" si="41"/>
        <v/>
      </c>
    </row>
    <row r="474" spans="4:8" x14ac:dyDescent="0.25">
      <c r="D474" t="str">
        <f t="shared" si="42"/>
        <v/>
      </c>
      <c r="E474" s="51" t="str">
        <f t="shared" si="43"/>
        <v/>
      </c>
      <c r="F474" t="str">
        <f t="shared" si="44"/>
        <v/>
      </c>
      <c r="G474" t="str">
        <f t="shared" si="45"/>
        <v/>
      </c>
      <c r="H474" t="str">
        <f t="shared" si="41"/>
        <v/>
      </c>
    </row>
    <row r="475" spans="4:8" x14ac:dyDescent="0.25">
      <c r="D475" t="str">
        <f t="shared" si="42"/>
        <v/>
      </c>
      <c r="E475" s="51" t="str">
        <f t="shared" si="43"/>
        <v/>
      </c>
      <c r="F475" t="str">
        <f t="shared" si="44"/>
        <v/>
      </c>
      <c r="G475" t="str">
        <f t="shared" si="45"/>
        <v/>
      </c>
      <c r="H475" t="str">
        <f t="shared" si="41"/>
        <v/>
      </c>
    </row>
    <row r="476" spans="4:8" x14ac:dyDescent="0.25">
      <c r="D476" t="str">
        <f t="shared" si="42"/>
        <v/>
      </c>
      <c r="E476" s="51" t="str">
        <f t="shared" si="43"/>
        <v/>
      </c>
      <c r="F476" t="str">
        <f t="shared" si="44"/>
        <v/>
      </c>
      <c r="G476" t="str">
        <f t="shared" si="45"/>
        <v/>
      </c>
      <c r="H476" t="str">
        <f t="shared" si="41"/>
        <v/>
      </c>
    </row>
    <row r="477" spans="4:8" x14ac:dyDescent="0.25">
      <c r="D477" t="str">
        <f t="shared" si="42"/>
        <v/>
      </c>
      <c r="E477" s="51" t="str">
        <f t="shared" si="43"/>
        <v/>
      </c>
      <c r="F477" t="str">
        <f t="shared" si="44"/>
        <v/>
      </c>
      <c r="G477" t="str">
        <f t="shared" si="45"/>
        <v/>
      </c>
      <c r="H477" t="str">
        <f t="shared" si="41"/>
        <v/>
      </c>
    </row>
    <row r="478" spans="4:8" x14ac:dyDescent="0.25">
      <c r="D478" t="str">
        <f t="shared" si="42"/>
        <v/>
      </c>
      <c r="E478" s="51" t="str">
        <f t="shared" si="43"/>
        <v/>
      </c>
      <c r="F478" t="str">
        <f t="shared" si="44"/>
        <v/>
      </c>
      <c r="G478" t="str">
        <f t="shared" si="45"/>
        <v/>
      </c>
      <c r="H478" t="str">
        <f t="shared" si="41"/>
        <v/>
      </c>
    </row>
    <row r="479" spans="4:8" x14ac:dyDescent="0.25">
      <c r="D479" t="str">
        <f t="shared" si="42"/>
        <v/>
      </c>
      <c r="E479" s="51" t="str">
        <f t="shared" si="43"/>
        <v/>
      </c>
      <c r="F479" t="str">
        <f t="shared" si="44"/>
        <v/>
      </c>
      <c r="G479" t="str">
        <f t="shared" si="45"/>
        <v/>
      </c>
      <c r="H479" t="str">
        <f t="shared" si="41"/>
        <v/>
      </c>
    </row>
    <row r="480" spans="4:8" x14ac:dyDescent="0.25">
      <c r="D480" t="str">
        <f t="shared" si="42"/>
        <v/>
      </c>
      <c r="E480" s="51" t="str">
        <f t="shared" si="43"/>
        <v/>
      </c>
      <c r="F480" t="str">
        <f t="shared" si="44"/>
        <v/>
      </c>
      <c r="G480" t="str">
        <f t="shared" si="45"/>
        <v/>
      </c>
      <c r="H480" t="str">
        <f t="shared" si="41"/>
        <v/>
      </c>
    </row>
    <row r="481" spans="4:8" x14ac:dyDescent="0.25">
      <c r="D481" t="str">
        <f t="shared" si="42"/>
        <v/>
      </c>
      <c r="E481" s="51" t="str">
        <f t="shared" si="43"/>
        <v/>
      </c>
      <c r="F481" t="str">
        <f t="shared" si="44"/>
        <v/>
      </c>
      <c r="G481" t="str">
        <f t="shared" si="45"/>
        <v/>
      </c>
      <c r="H481" t="str">
        <f t="shared" si="41"/>
        <v/>
      </c>
    </row>
    <row r="482" spans="4:8" x14ac:dyDescent="0.25">
      <c r="D482" t="str">
        <f t="shared" si="42"/>
        <v/>
      </c>
      <c r="E482" s="51" t="str">
        <f t="shared" si="43"/>
        <v/>
      </c>
      <c r="F482" t="str">
        <f t="shared" si="44"/>
        <v/>
      </c>
      <c r="G482" t="str">
        <f t="shared" si="45"/>
        <v/>
      </c>
      <c r="H482" t="str">
        <f t="shared" si="41"/>
        <v/>
      </c>
    </row>
    <row r="483" spans="4:8" x14ac:dyDescent="0.25">
      <c r="D483" t="str">
        <f t="shared" si="42"/>
        <v/>
      </c>
      <c r="E483" s="51" t="str">
        <f t="shared" si="43"/>
        <v/>
      </c>
      <c r="F483" t="str">
        <f t="shared" si="44"/>
        <v/>
      </c>
      <c r="G483" t="str">
        <f t="shared" si="45"/>
        <v/>
      </c>
      <c r="H483" t="str">
        <f t="shared" si="41"/>
        <v/>
      </c>
    </row>
    <row r="484" spans="4:8" x14ac:dyDescent="0.25">
      <c r="D484" t="str">
        <f t="shared" si="42"/>
        <v/>
      </c>
      <c r="E484" s="51" t="str">
        <f t="shared" si="43"/>
        <v/>
      </c>
      <c r="F484" t="str">
        <f t="shared" si="44"/>
        <v/>
      </c>
      <c r="G484" t="str">
        <f t="shared" si="45"/>
        <v/>
      </c>
      <c r="H484" t="str">
        <f t="shared" si="41"/>
        <v/>
      </c>
    </row>
    <row r="485" spans="4:8" x14ac:dyDescent="0.25">
      <c r="D485" t="str">
        <f t="shared" si="42"/>
        <v/>
      </c>
      <c r="E485" s="51" t="str">
        <f t="shared" si="43"/>
        <v/>
      </c>
      <c r="F485" t="str">
        <f t="shared" si="44"/>
        <v/>
      </c>
      <c r="G485" t="str">
        <f t="shared" si="45"/>
        <v/>
      </c>
      <c r="H485" t="str">
        <f t="shared" si="41"/>
        <v/>
      </c>
    </row>
    <row r="486" spans="4:8" x14ac:dyDescent="0.25">
      <c r="D486" t="str">
        <f t="shared" si="42"/>
        <v/>
      </c>
      <c r="E486" s="51" t="str">
        <f t="shared" si="43"/>
        <v/>
      </c>
      <c r="F486" t="str">
        <f t="shared" si="44"/>
        <v/>
      </c>
      <c r="G486" t="str">
        <f t="shared" si="45"/>
        <v/>
      </c>
      <c r="H486" t="str">
        <f t="shared" si="41"/>
        <v/>
      </c>
    </row>
    <row r="487" spans="4:8" x14ac:dyDescent="0.25">
      <c r="D487" t="str">
        <f t="shared" si="42"/>
        <v/>
      </c>
      <c r="E487" s="51" t="str">
        <f t="shared" si="43"/>
        <v/>
      </c>
      <c r="F487" t="str">
        <f t="shared" si="44"/>
        <v/>
      </c>
      <c r="G487" t="str">
        <f t="shared" si="45"/>
        <v/>
      </c>
      <c r="H487" t="str">
        <f t="shared" si="41"/>
        <v/>
      </c>
    </row>
    <row r="488" spans="4:8" x14ac:dyDescent="0.25">
      <c r="D488" t="str">
        <f t="shared" si="42"/>
        <v/>
      </c>
      <c r="E488" s="51" t="str">
        <f t="shared" si="43"/>
        <v/>
      </c>
      <c r="F488" t="str">
        <f t="shared" si="44"/>
        <v/>
      </c>
      <c r="G488" t="str">
        <f t="shared" si="45"/>
        <v/>
      </c>
      <c r="H488" t="str">
        <f t="shared" si="41"/>
        <v/>
      </c>
    </row>
    <row r="489" spans="4:8" x14ac:dyDescent="0.25">
      <c r="D489" t="str">
        <f t="shared" si="42"/>
        <v/>
      </c>
      <c r="E489" s="51" t="str">
        <f t="shared" si="43"/>
        <v/>
      </c>
      <c r="F489" t="str">
        <f t="shared" si="44"/>
        <v/>
      </c>
      <c r="G489" t="str">
        <f t="shared" si="45"/>
        <v/>
      </c>
      <c r="H489" t="str">
        <f t="shared" si="41"/>
        <v/>
      </c>
    </row>
    <row r="490" spans="4:8" x14ac:dyDescent="0.25">
      <c r="D490" t="str">
        <f t="shared" si="42"/>
        <v/>
      </c>
      <c r="E490" s="51" t="str">
        <f t="shared" si="43"/>
        <v/>
      </c>
      <c r="F490" t="str">
        <f t="shared" si="44"/>
        <v/>
      </c>
      <c r="G490" t="str">
        <f t="shared" si="45"/>
        <v/>
      </c>
      <c r="H490" t="str">
        <f t="shared" si="41"/>
        <v/>
      </c>
    </row>
    <row r="491" spans="4:8" x14ac:dyDescent="0.25">
      <c r="D491" t="str">
        <f t="shared" si="42"/>
        <v/>
      </c>
      <c r="E491" s="51" t="str">
        <f t="shared" si="43"/>
        <v/>
      </c>
      <c r="F491" t="str">
        <f t="shared" si="44"/>
        <v/>
      </c>
      <c r="G491" t="str">
        <f t="shared" si="45"/>
        <v/>
      </c>
      <c r="H491" t="str">
        <f t="shared" si="41"/>
        <v/>
      </c>
    </row>
    <row r="492" spans="4:8" x14ac:dyDescent="0.25">
      <c r="D492" t="str">
        <f t="shared" si="42"/>
        <v/>
      </c>
      <c r="E492" s="51" t="str">
        <f t="shared" si="43"/>
        <v/>
      </c>
      <c r="F492" t="str">
        <f t="shared" si="44"/>
        <v/>
      </c>
      <c r="G492" t="str">
        <f t="shared" si="45"/>
        <v/>
      </c>
      <c r="H492" t="str">
        <f t="shared" si="41"/>
        <v/>
      </c>
    </row>
    <row r="493" spans="4:8" x14ac:dyDescent="0.25">
      <c r="D493" t="str">
        <f t="shared" si="42"/>
        <v/>
      </c>
      <c r="E493" s="51" t="str">
        <f t="shared" si="43"/>
        <v/>
      </c>
      <c r="F493" t="str">
        <f t="shared" si="44"/>
        <v/>
      </c>
      <c r="G493" t="str">
        <f t="shared" si="45"/>
        <v/>
      </c>
      <c r="H493" t="str">
        <f t="shared" si="41"/>
        <v/>
      </c>
    </row>
    <row r="494" spans="4:8" x14ac:dyDescent="0.25">
      <c r="D494" t="str">
        <f t="shared" si="42"/>
        <v/>
      </c>
      <c r="E494" s="51" t="str">
        <f t="shared" si="43"/>
        <v/>
      </c>
      <c r="F494" t="str">
        <f t="shared" si="44"/>
        <v/>
      </c>
      <c r="G494" t="str">
        <f t="shared" si="45"/>
        <v/>
      </c>
      <c r="H494" t="str">
        <f t="shared" si="41"/>
        <v/>
      </c>
    </row>
    <row r="495" spans="4:8" x14ac:dyDescent="0.25">
      <c r="D495" t="str">
        <f t="shared" si="42"/>
        <v/>
      </c>
      <c r="E495" s="51" t="str">
        <f t="shared" si="43"/>
        <v/>
      </c>
      <c r="F495" t="str">
        <f t="shared" si="44"/>
        <v/>
      </c>
      <c r="G495" t="str">
        <f t="shared" si="45"/>
        <v/>
      </c>
      <c r="H495" t="str">
        <f t="shared" si="41"/>
        <v/>
      </c>
    </row>
    <row r="496" spans="4:8" x14ac:dyDescent="0.25">
      <c r="D496" t="str">
        <f t="shared" si="42"/>
        <v/>
      </c>
      <c r="E496" s="51" t="str">
        <f t="shared" si="43"/>
        <v/>
      </c>
      <c r="F496" t="str">
        <f t="shared" si="44"/>
        <v/>
      </c>
      <c r="G496" t="str">
        <f t="shared" si="45"/>
        <v/>
      </c>
      <c r="H496" t="str">
        <f t="shared" si="41"/>
        <v/>
      </c>
    </row>
    <row r="497" spans="4:8" x14ac:dyDescent="0.25">
      <c r="D497" t="str">
        <f t="shared" si="42"/>
        <v/>
      </c>
      <c r="E497" s="51" t="str">
        <f t="shared" si="43"/>
        <v/>
      </c>
      <c r="F497" t="str">
        <f t="shared" si="44"/>
        <v/>
      </c>
      <c r="G497" t="str">
        <f t="shared" si="45"/>
        <v/>
      </c>
      <c r="H497" t="str">
        <f t="shared" si="41"/>
        <v/>
      </c>
    </row>
    <row r="498" spans="4:8" x14ac:dyDescent="0.25">
      <c r="D498" t="str">
        <f t="shared" si="42"/>
        <v/>
      </c>
      <c r="E498" s="51" t="str">
        <f t="shared" si="43"/>
        <v/>
      </c>
      <c r="F498" t="str">
        <f t="shared" si="44"/>
        <v/>
      </c>
      <c r="G498" t="str">
        <f t="shared" si="45"/>
        <v/>
      </c>
      <c r="H498" t="str">
        <f t="shared" si="41"/>
        <v/>
      </c>
    </row>
    <row r="499" spans="4:8" x14ac:dyDescent="0.25">
      <c r="D499" t="str">
        <f t="shared" si="42"/>
        <v/>
      </c>
      <c r="E499" s="51" t="str">
        <f t="shared" si="43"/>
        <v/>
      </c>
      <c r="F499" t="str">
        <f t="shared" si="44"/>
        <v/>
      </c>
      <c r="G499" t="str">
        <f t="shared" si="45"/>
        <v/>
      </c>
      <c r="H499" t="str">
        <f t="shared" si="41"/>
        <v/>
      </c>
    </row>
    <row r="500" spans="4:8" x14ac:dyDescent="0.25">
      <c r="D500" t="str">
        <f t="shared" si="42"/>
        <v/>
      </c>
      <c r="E500" s="51" t="str">
        <f t="shared" si="43"/>
        <v/>
      </c>
      <c r="F500" t="str">
        <f t="shared" si="44"/>
        <v/>
      </c>
      <c r="G500" t="str">
        <f t="shared" si="45"/>
        <v/>
      </c>
      <c r="H500" t="str">
        <f t="shared" si="41"/>
        <v/>
      </c>
    </row>
    <row r="501" spans="4:8" x14ac:dyDescent="0.25">
      <c r="D501" t="str">
        <f t="shared" si="42"/>
        <v/>
      </c>
      <c r="E501" s="51" t="str">
        <f t="shared" si="43"/>
        <v/>
      </c>
      <c r="F501" t="str">
        <f t="shared" si="44"/>
        <v/>
      </c>
      <c r="G501" t="str">
        <f t="shared" si="45"/>
        <v/>
      </c>
      <c r="H501" t="str">
        <f t="shared" si="41"/>
        <v/>
      </c>
    </row>
    <row r="502" spans="4:8" x14ac:dyDescent="0.25">
      <c r="D502" t="str">
        <f t="shared" si="42"/>
        <v/>
      </c>
      <c r="E502" s="51" t="str">
        <f t="shared" si="43"/>
        <v/>
      </c>
      <c r="F502" t="str">
        <f t="shared" si="44"/>
        <v/>
      </c>
      <c r="G502" t="str">
        <f t="shared" si="45"/>
        <v/>
      </c>
      <c r="H502" t="str">
        <f t="shared" si="41"/>
        <v/>
      </c>
    </row>
    <row r="503" spans="4:8" x14ac:dyDescent="0.25">
      <c r="D503" t="str">
        <f t="shared" si="42"/>
        <v/>
      </c>
      <c r="E503" s="51" t="str">
        <f t="shared" si="43"/>
        <v/>
      </c>
      <c r="F503" t="str">
        <f t="shared" si="44"/>
        <v/>
      </c>
      <c r="G503" t="str">
        <f t="shared" si="45"/>
        <v/>
      </c>
      <c r="H503" t="str">
        <f t="shared" si="41"/>
        <v/>
      </c>
    </row>
    <row r="504" spans="4:8" x14ac:dyDescent="0.25">
      <c r="D504" t="str">
        <f t="shared" si="42"/>
        <v/>
      </c>
      <c r="E504" s="51" t="str">
        <f t="shared" si="43"/>
        <v/>
      </c>
      <c r="F504" t="str">
        <f t="shared" si="44"/>
        <v/>
      </c>
      <c r="G504" t="str">
        <f t="shared" si="45"/>
        <v/>
      </c>
      <c r="H504" t="str">
        <f t="shared" si="41"/>
        <v/>
      </c>
    </row>
    <row r="505" spans="4:8" x14ac:dyDescent="0.25">
      <c r="D505" t="str">
        <f t="shared" si="42"/>
        <v/>
      </c>
      <c r="E505" s="51" t="str">
        <f t="shared" si="43"/>
        <v/>
      </c>
      <c r="F505" t="str">
        <f t="shared" si="44"/>
        <v/>
      </c>
      <c r="G505" t="str">
        <f t="shared" si="45"/>
        <v/>
      </c>
      <c r="H505" t="str">
        <f t="shared" si="41"/>
        <v/>
      </c>
    </row>
    <row r="506" spans="4:8" x14ac:dyDescent="0.25">
      <c r="D506" t="str">
        <f t="shared" si="42"/>
        <v/>
      </c>
      <c r="E506" s="51" t="str">
        <f t="shared" si="43"/>
        <v/>
      </c>
      <c r="F506" t="str">
        <f t="shared" si="44"/>
        <v/>
      </c>
      <c r="G506" t="str">
        <f t="shared" si="45"/>
        <v/>
      </c>
      <c r="H506" t="str">
        <f t="shared" si="41"/>
        <v/>
      </c>
    </row>
    <row r="507" spans="4:8" x14ac:dyDescent="0.25">
      <c r="D507" t="str">
        <f t="shared" si="42"/>
        <v/>
      </c>
      <c r="E507" s="51" t="str">
        <f t="shared" si="43"/>
        <v/>
      </c>
      <c r="F507" t="str">
        <f t="shared" si="44"/>
        <v/>
      </c>
      <c r="G507" t="str">
        <f t="shared" si="45"/>
        <v/>
      </c>
      <c r="H507" t="str">
        <f t="shared" si="41"/>
        <v/>
      </c>
    </row>
    <row r="508" spans="4:8" x14ac:dyDescent="0.25">
      <c r="D508" t="str">
        <f t="shared" si="42"/>
        <v/>
      </c>
      <c r="E508" s="51" t="str">
        <f t="shared" si="43"/>
        <v/>
      </c>
      <c r="F508" t="str">
        <f t="shared" si="44"/>
        <v/>
      </c>
      <c r="G508" t="str">
        <f t="shared" si="45"/>
        <v/>
      </c>
      <c r="H508" t="str">
        <f t="shared" si="41"/>
        <v/>
      </c>
    </row>
    <row r="509" spans="4:8" x14ac:dyDescent="0.25">
      <c r="D509" t="str">
        <f t="shared" si="42"/>
        <v/>
      </c>
      <c r="E509" s="51" t="str">
        <f t="shared" si="43"/>
        <v/>
      </c>
      <c r="F509" t="str">
        <f t="shared" si="44"/>
        <v/>
      </c>
      <c r="G509" t="str">
        <f t="shared" si="45"/>
        <v/>
      </c>
      <c r="H509" t="str">
        <f t="shared" si="41"/>
        <v/>
      </c>
    </row>
    <row r="510" spans="4:8" x14ac:dyDescent="0.25">
      <c r="D510" t="str">
        <f t="shared" si="42"/>
        <v/>
      </c>
      <c r="E510" s="51" t="str">
        <f t="shared" si="43"/>
        <v/>
      </c>
      <c r="F510" t="str">
        <f t="shared" si="44"/>
        <v/>
      </c>
      <c r="G510" t="str">
        <f t="shared" si="45"/>
        <v/>
      </c>
      <c r="H510" t="str">
        <f t="shared" si="41"/>
        <v/>
      </c>
    </row>
    <row r="511" spans="4:8" x14ac:dyDescent="0.25">
      <c r="D511" t="str">
        <f t="shared" si="42"/>
        <v/>
      </c>
      <c r="E511" s="51" t="str">
        <f t="shared" si="43"/>
        <v/>
      </c>
      <c r="F511" t="str">
        <f t="shared" si="44"/>
        <v/>
      </c>
      <c r="G511" t="str">
        <f t="shared" si="45"/>
        <v/>
      </c>
      <c r="H511" t="str">
        <f t="shared" si="41"/>
        <v/>
      </c>
    </row>
    <row r="512" spans="4:8" x14ac:dyDescent="0.25">
      <c r="D512" t="str">
        <f t="shared" si="42"/>
        <v/>
      </c>
      <c r="E512" s="51" t="str">
        <f t="shared" si="43"/>
        <v/>
      </c>
      <c r="F512" t="str">
        <f t="shared" si="44"/>
        <v/>
      </c>
      <c r="G512" t="str">
        <f t="shared" si="45"/>
        <v/>
      </c>
      <c r="H512" t="str">
        <f t="shared" si="41"/>
        <v/>
      </c>
    </row>
    <row r="513" spans="4:8" x14ac:dyDescent="0.25">
      <c r="D513" t="str">
        <f t="shared" si="42"/>
        <v/>
      </c>
      <c r="E513" s="51" t="str">
        <f t="shared" si="43"/>
        <v/>
      </c>
      <c r="F513" t="str">
        <f t="shared" si="44"/>
        <v/>
      </c>
      <c r="G513" t="str">
        <f t="shared" si="45"/>
        <v/>
      </c>
      <c r="H513" t="str">
        <f t="shared" si="41"/>
        <v/>
      </c>
    </row>
    <row r="514" spans="4:8" x14ac:dyDescent="0.25">
      <c r="D514" t="str">
        <f t="shared" si="42"/>
        <v/>
      </c>
      <c r="E514" s="51" t="str">
        <f t="shared" si="43"/>
        <v/>
      </c>
      <c r="F514" t="str">
        <f t="shared" si="44"/>
        <v/>
      </c>
      <c r="G514" t="str">
        <f t="shared" si="45"/>
        <v/>
      </c>
      <c r="H514" t="str">
        <f t="shared" ref="H514:H577" si="46">IF(ISBLANK(A514),"",DATEDIF(B514,DATE(Starting_year,1,1),"m"))</f>
        <v/>
      </c>
    </row>
    <row r="515" spans="4:8" x14ac:dyDescent="0.25">
      <c r="D515" t="str">
        <f t="shared" ref="D515:D578" si="47">IF(NOT(ISBLANK(A515)),IF(AND(ISNUMBER(B515),OR(C515="Laptop",C515="Desktop")),"",1),"")</f>
        <v/>
      </c>
      <c r="E515" s="51" t="str">
        <f t="shared" si="43"/>
        <v/>
      </c>
      <c r="F515" t="str">
        <f t="shared" si="44"/>
        <v/>
      </c>
      <c r="G515" t="str">
        <f t="shared" si="45"/>
        <v/>
      </c>
      <c r="H515" t="str">
        <f t="shared" si="46"/>
        <v/>
      </c>
    </row>
    <row r="516" spans="4:8" x14ac:dyDescent="0.25">
      <c r="D516" t="str">
        <f t="shared" si="47"/>
        <v/>
      </c>
      <c r="E516" s="51" t="str">
        <f t="shared" si="43"/>
        <v/>
      </c>
      <c r="F516" t="str">
        <f t="shared" si="44"/>
        <v/>
      </c>
      <c r="G516" t="str">
        <f t="shared" si="45"/>
        <v/>
      </c>
      <c r="H516" t="str">
        <f t="shared" si="46"/>
        <v/>
      </c>
    </row>
    <row r="517" spans="4:8" x14ac:dyDescent="0.25">
      <c r="D517" t="str">
        <f t="shared" si="47"/>
        <v/>
      </c>
      <c r="E517" s="51" t="str">
        <f t="shared" si="43"/>
        <v/>
      </c>
      <c r="F517" t="str">
        <f t="shared" si="44"/>
        <v/>
      </c>
      <c r="G517" t="str">
        <f t="shared" si="45"/>
        <v/>
      </c>
      <c r="H517" t="str">
        <f t="shared" si="46"/>
        <v/>
      </c>
    </row>
    <row r="518" spans="4:8" x14ac:dyDescent="0.25">
      <c r="D518" t="str">
        <f t="shared" si="47"/>
        <v/>
      </c>
      <c r="E518" s="51" t="str">
        <f t="shared" si="43"/>
        <v/>
      </c>
      <c r="F518" t="str">
        <f t="shared" si="44"/>
        <v/>
      </c>
      <c r="G518" t="str">
        <f t="shared" si="45"/>
        <v/>
      </c>
      <c r="H518" t="str">
        <f t="shared" si="46"/>
        <v/>
      </c>
    </row>
    <row r="519" spans="4:8" x14ac:dyDescent="0.25">
      <c r="D519" t="str">
        <f t="shared" si="47"/>
        <v/>
      </c>
      <c r="E519" s="51" t="str">
        <f t="shared" si="43"/>
        <v/>
      </c>
      <c r="F519" t="str">
        <f t="shared" si="44"/>
        <v/>
      </c>
      <c r="G519" t="str">
        <f t="shared" si="45"/>
        <v/>
      </c>
      <c r="H519" t="str">
        <f t="shared" si="46"/>
        <v/>
      </c>
    </row>
    <row r="520" spans="4:8" x14ac:dyDescent="0.25">
      <c r="D520" t="str">
        <f t="shared" si="47"/>
        <v/>
      </c>
      <c r="E520" s="51" t="str">
        <f t="shared" si="43"/>
        <v/>
      </c>
      <c r="F520" t="str">
        <f t="shared" si="44"/>
        <v/>
      </c>
      <c r="G520" t="str">
        <f t="shared" si="45"/>
        <v/>
      </c>
      <c r="H520" t="str">
        <f t="shared" si="46"/>
        <v/>
      </c>
    </row>
    <row r="521" spans="4:8" x14ac:dyDescent="0.25">
      <c r="D521" t="str">
        <f t="shared" si="47"/>
        <v/>
      </c>
      <c r="E521" s="51" t="str">
        <f t="shared" si="43"/>
        <v/>
      </c>
      <c r="F521" t="str">
        <f t="shared" si="44"/>
        <v/>
      </c>
      <c r="G521" t="str">
        <f t="shared" si="45"/>
        <v/>
      </c>
      <c r="H521" t="str">
        <f t="shared" si="46"/>
        <v/>
      </c>
    </row>
    <row r="522" spans="4:8" x14ac:dyDescent="0.25">
      <c r="D522" t="str">
        <f t="shared" si="47"/>
        <v/>
      </c>
      <c r="E522" s="51" t="str">
        <f t="shared" ref="E522:E585" si="48">IF(ISBLANK(B522),"",B522+IF(C522="Laptop",Laptop_lifespan*365,Desktop_lifespan*365)+1)</f>
        <v/>
      </c>
      <c r="F522" t="str">
        <f t="shared" ref="F522:F585" si="49">IF(ISBLANK(B522),"",YEAR(E522))</f>
        <v/>
      </c>
      <c r="G522" t="str">
        <f t="shared" ref="G522:G585" si="50">IF(F522&lt;=Starting_year-1,1,IF(F522=Starting_year,MONTH(E522),""))</f>
        <v/>
      </c>
      <c r="H522" t="str">
        <f t="shared" si="46"/>
        <v/>
      </c>
    </row>
    <row r="523" spans="4:8" x14ac:dyDescent="0.25">
      <c r="D523" t="str">
        <f t="shared" si="47"/>
        <v/>
      </c>
      <c r="E523" s="51" t="str">
        <f t="shared" si="48"/>
        <v/>
      </c>
      <c r="F523" t="str">
        <f t="shared" si="49"/>
        <v/>
      </c>
      <c r="G523" t="str">
        <f t="shared" si="50"/>
        <v/>
      </c>
      <c r="H523" t="str">
        <f t="shared" si="46"/>
        <v/>
      </c>
    </row>
    <row r="524" spans="4:8" x14ac:dyDescent="0.25">
      <c r="D524" t="str">
        <f t="shared" si="47"/>
        <v/>
      </c>
      <c r="E524" s="51" t="str">
        <f t="shared" si="48"/>
        <v/>
      </c>
      <c r="F524" t="str">
        <f t="shared" si="49"/>
        <v/>
      </c>
      <c r="G524" t="str">
        <f t="shared" si="50"/>
        <v/>
      </c>
      <c r="H524" t="str">
        <f t="shared" si="46"/>
        <v/>
      </c>
    </row>
    <row r="525" spans="4:8" x14ac:dyDescent="0.25">
      <c r="D525" t="str">
        <f t="shared" si="47"/>
        <v/>
      </c>
      <c r="E525" s="51" t="str">
        <f t="shared" si="48"/>
        <v/>
      </c>
      <c r="F525" t="str">
        <f t="shared" si="49"/>
        <v/>
      </c>
      <c r="G525" t="str">
        <f t="shared" si="50"/>
        <v/>
      </c>
      <c r="H525" t="str">
        <f t="shared" si="46"/>
        <v/>
      </c>
    </row>
    <row r="526" spans="4:8" x14ac:dyDescent="0.25">
      <c r="D526" t="str">
        <f t="shared" si="47"/>
        <v/>
      </c>
      <c r="E526" s="51" t="str">
        <f t="shared" si="48"/>
        <v/>
      </c>
      <c r="F526" t="str">
        <f t="shared" si="49"/>
        <v/>
      </c>
      <c r="G526" t="str">
        <f t="shared" si="50"/>
        <v/>
      </c>
      <c r="H526" t="str">
        <f t="shared" si="46"/>
        <v/>
      </c>
    </row>
    <row r="527" spans="4:8" x14ac:dyDescent="0.25">
      <c r="D527" t="str">
        <f t="shared" si="47"/>
        <v/>
      </c>
      <c r="E527" s="51" t="str">
        <f t="shared" si="48"/>
        <v/>
      </c>
      <c r="F527" t="str">
        <f t="shared" si="49"/>
        <v/>
      </c>
      <c r="G527" t="str">
        <f t="shared" si="50"/>
        <v/>
      </c>
      <c r="H527" t="str">
        <f t="shared" si="46"/>
        <v/>
      </c>
    </row>
    <row r="528" spans="4:8" x14ac:dyDescent="0.25">
      <c r="D528" t="str">
        <f t="shared" si="47"/>
        <v/>
      </c>
      <c r="E528" s="51" t="str">
        <f t="shared" si="48"/>
        <v/>
      </c>
      <c r="F528" t="str">
        <f t="shared" si="49"/>
        <v/>
      </c>
      <c r="G528" t="str">
        <f t="shared" si="50"/>
        <v/>
      </c>
      <c r="H528" t="str">
        <f t="shared" si="46"/>
        <v/>
      </c>
    </row>
    <row r="529" spans="4:8" x14ac:dyDescent="0.25">
      <c r="D529" t="str">
        <f t="shared" si="47"/>
        <v/>
      </c>
      <c r="E529" s="51" t="str">
        <f t="shared" si="48"/>
        <v/>
      </c>
      <c r="F529" t="str">
        <f t="shared" si="49"/>
        <v/>
      </c>
      <c r="G529" t="str">
        <f t="shared" si="50"/>
        <v/>
      </c>
      <c r="H529" t="str">
        <f t="shared" si="46"/>
        <v/>
      </c>
    </row>
    <row r="530" spans="4:8" x14ac:dyDescent="0.25">
      <c r="D530" t="str">
        <f t="shared" si="47"/>
        <v/>
      </c>
      <c r="E530" s="51" t="str">
        <f t="shared" si="48"/>
        <v/>
      </c>
      <c r="F530" t="str">
        <f t="shared" si="49"/>
        <v/>
      </c>
      <c r="G530" t="str">
        <f t="shared" si="50"/>
        <v/>
      </c>
      <c r="H530" t="str">
        <f t="shared" si="46"/>
        <v/>
      </c>
    </row>
    <row r="531" spans="4:8" x14ac:dyDescent="0.25">
      <c r="D531" t="str">
        <f t="shared" si="47"/>
        <v/>
      </c>
      <c r="E531" s="51" t="str">
        <f t="shared" si="48"/>
        <v/>
      </c>
      <c r="F531" t="str">
        <f t="shared" si="49"/>
        <v/>
      </c>
      <c r="G531" t="str">
        <f t="shared" si="50"/>
        <v/>
      </c>
      <c r="H531" t="str">
        <f t="shared" si="46"/>
        <v/>
      </c>
    </row>
    <row r="532" spans="4:8" x14ac:dyDescent="0.25">
      <c r="D532" t="str">
        <f t="shared" si="47"/>
        <v/>
      </c>
      <c r="E532" s="51" t="str">
        <f t="shared" si="48"/>
        <v/>
      </c>
      <c r="F532" t="str">
        <f t="shared" si="49"/>
        <v/>
      </c>
      <c r="G532" t="str">
        <f t="shared" si="50"/>
        <v/>
      </c>
      <c r="H532" t="str">
        <f t="shared" si="46"/>
        <v/>
      </c>
    </row>
    <row r="533" spans="4:8" x14ac:dyDescent="0.25">
      <c r="D533" t="str">
        <f t="shared" si="47"/>
        <v/>
      </c>
      <c r="E533" s="51" t="str">
        <f t="shared" si="48"/>
        <v/>
      </c>
      <c r="F533" t="str">
        <f t="shared" si="49"/>
        <v/>
      </c>
      <c r="G533" t="str">
        <f t="shared" si="50"/>
        <v/>
      </c>
      <c r="H533" t="str">
        <f t="shared" si="46"/>
        <v/>
      </c>
    </row>
    <row r="534" spans="4:8" x14ac:dyDescent="0.25">
      <c r="D534" t="str">
        <f t="shared" si="47"/>
        <v/>
      </c>
      <c r="E534" s="51" t="str">
        <f t="shared" si="48"/>
        <v/>
      </c>
      <c r="F534" t="str">
        <f t="shared" si="49"/>
        <v/>
      </c>
      <c r="G534" t="str">
        <f t="shared" si="50"/>
        <v/>
      </c>
      <c r="H534" t="str">
        <f t="shared" si="46"/>
        <v/>
      </c>
    </row>
    <row r="535" spans="4:8" x14ac:dyDescent="0.25">
      <c r="D535" t="str">
        <f t="shared" si="47"/>
        <v/>
      </c>
      <c r="E535" s="51" t="str">
        <f t="shared" si="48"/>
        <v/>
      </c>
      <c r="F535" t="str">
        <f t="shared" si="49"/>
        <v/>
      </c>
      <c r="G535" t="str">
        <f t="shared" si="50"/>
        <v/>
      </c>
      <c r="H535" t="str">
        <f t="shared" si="46"/>
        <v/>
      </c>
    </row>
    <row r="536" spans="4:8" x14ac:dyDescent="0.25">
      <c r="D536" t="str">
        <f t="shared" si="47"/>
        <v/>
      </c>
      <c r="E536" s="51" t="str">
        <f t="shared" si="48"/>
        <v/>
      </c>
      <c r="F536" t="str">
        <f t="shared" si="49"/>
        <v/>
      </c>
      <c r="G536" t="str">
        <f t="shared" si="50"/>
        <v/>
      </c>
      <c r="H536" t="str">
        <f t="shared" si="46"/>
        <v/>
      </c>
    </row>
    <row r="537" spans="4:8" x14ac:dyDescent="0.25">
      <c r="D537" t="str">
        <f t="shared" si="47"/>
        <v/>
      </c>
      <c r="E537" s="51" t="str">
        <f t="shared" si="48"/>
        <v/>
      </c>
      <c r="F537" t="str">
        <f t="shared" si="49"/>
        <v/>
      </c>
      <c r="G537" t="str">
        <f t="shared" si="50"/>
        <v/>
      </c>
      <c r="H537" t="str">
        <f t="shared" si="46"/>
        <v/>
      </c>
    </row>
    <row r="538" spans="4:8" x14ac:dyDescent="0.25">
      <c r="D538" t="str">
        <f t="shared" si="47"/>
        <v/>
      </c>
      <c r="E538" s="51" t="str">
        <f t="shared" si="48"/>
        <v/>
      </c>
      <c r="F538" t="str">
        <f t="shared" si="49"/>
        <v/>
      </c>
      <c r="G538" t="str">
        <f t="shared" si="50"/>
        <v/>
      </c>
      <c r="H538" t="str">
        <f t="shared" si="46"/>
        <v/>
      </c>
    </row>
    <row r="539" spans="4:8" x14ac:dyDescent="0.25">
      <c r="D539" t="str">
        <f t="shared" si="47"/>
        <v/>
      </c>
      <c r="E539" s="51" t="str">
        <f t="shared" si="48"/>
        <v/>
      </c>
      <c r="F539" t="str">
        <f t="shared" si="49"/>
        <v/>
      </c>
      <c r="G539" t="str">
        <f t="shared" si="50"/>
        <v/>
      </c>
      <c r="H539" t="str">
        <f t="shared" si="46"/>
        <v/>
      </c>
    </row>
    <row r="540" spans="4:8" x14ac:dyDescent="0.25">
      <c r="D540" t="str">
        <f t="shared" si="47"/>
        <v/>
      </c>
      <c r="E540" s="51" t="str">
        <f t="shared" si="48"/>
        <v/>
      </c>
      <c r="F540" t="str">
        <f t="shared" si="49"/>
        <v/>
      </c>
      <c r="G540" t="str">
        <f t="shared" si="50"/>
        <v/>
      </c>
      <c r="H540" t="str">
        <f t="shared" si="46"/>
        <v/>
      </c>
    </row>
    <row r="541" spans="4:8" x14ac:dyDescent="0.25">
      <c r="D541" t="str">
        <f t="shared" si="47"/>
        <v/>
      </c>
      <c r="E541" s="51" t="str">
        <f t="shared" si="48"/>
        <v/>
      </c>
      <c r="F541" t="str">
        <f t="shared" si="49"/>
        <v/>
      </c>
      <c r="G541" t="str">
        <f t="shared" si="50"/>
        <v/>
      </c>
      <c r="H541" t="str">
        <f t="shared" si="46"/>
        <v/>
      </c>
    </row>
    <row r="542" spans="4:8" x14ac:dyDescent="0.25">
      <c r="D542" t="str">
        <f t="shared" si="47"/>
        <v/>
      </c>
      <c r="E542" s="51" t="str">
        <f t="shared" si="48"/>
        <v/>
      </c>
      <c r="F542" t="str">
        <f t="shared" si="49"/>
        <v/>
      </c>
      <c r="G542" t="str">
        <f t="shared" si="50"/>
        <v/>
      </c>
      <c r="H542" t="str">
        <f t="shared" si="46"/>
        <v/>
      </c>
    </row>
    <row r="543" spans="4:8" x14ac:dyDescent="0.25">
      <c r="D543" t="str">
        <f t="shared" si="47"/>
        <v/>
      </c>
      <c r="E543" s="51" t="str">
        <f t="shared" si="48"/>
        <v/>
      </c>
      <c r="F543" t="str">
        <f t="shared" si="49"/>
        <v/>
      </c>
      <c r="G543" t="str">
        <f t="shared" si="50"/>
        <v/>
      </c>
      <c r="H543" t="str">
        <f t="shared" si="46"/>
        <v/>
      </c>
    </row>
    <row r="544" spans="4:8" x14ac:dyDescent="0.25">
      <c r="D544" t="str">
        <f t="shared" si="47"/>
        <v/>
      </c>
      <c r="E544" s="51" t="str">
        <f t="shared" si="48"/>
        <v/>
      </c>
      <c r="F544" t="str">
        <f t="shared" si="49"/>
        <v/>
      </c>
      <c r="G544" t="str">
        <f t="shared" si="50"/>
        <v/>
      </c>
      <c r="H544" t="str">
        <f t="shared" si="46"/>
        <v/>
      </c>
    </row>
    <row r="545" spans="4:8" x14ac:dyDescent="0.25">
      <c r="D545" t="str">
        <f t="shared" si="47"/>
        <v/>
      </c>
      <c r="E545" s="51" t="str">
        <f t="shared" si="48"/>
        <v/>
      </c>
      <c r="F545" t="str">
        <f t="shared" si="49"/>
        <v/>
      </c>
      <c r="G545" t="str">
        <f t="shared" si="50"/>
        <v/>
      </c>
      <c r="H545" t="str">
        <f t="shared" si="46"/>
        <v/>
      </c>
    </row>
    <row r="546" spans="4:8" x14ac:dyDescent="0.25">
      <c r="D546" t="str">
        <f t="shared" si="47"/>
        <v/>
      </c>
      <c r="E546" s="51" t="str">
        <f t="shared" si="48"/>
        <v/>
      </c>
      <c r="F546" t="str">
        <f t="shared" si="49"/>
        <v/>
      </c>
      <c r="G546" t="str">
        <f t="shared" si="50"/>
        <v/>
      </c>
      <c r="H546" t="str">
        <f t="shared" si="46"/>
        <v/>
      </c>
    </row>
    <row r="547" spans="4:8" x14ac:dyDescent="0.25">
      <c r="D547" t="str">
        <f t="shared" si="47"/>
        <v/>
      </c>
      <c r="E547" s="51" t="str">
        <f t="shared" si="48"/>
        <v/>
      </c>
      <c r="F547" t="str">
        <f t="shared" si="49"/>
        <v/>
      </c>
      <c r="G547" t="str">
        <f t="shared" si="50"/>
        <v/>
      </c>
      <c r="H547" t="str">
        <f t="shared" si="46"/>
        <v/>
      </c>
    </row>
    <row r="548" spans="4:8" x14ac:dyDescent="0.25">
      <c r="D548" t="str">
        <f t="shared" si="47"/>
        <v/>
      </c>
      <c r="E548" s="51" t="str">
        <f t="shared" si="48"/>
        <v/>
      </c>
      <c r="F548" t="str">
        <f t="shared" si="49"/>
        <v/>
      </c>
      <c r="G548" t="str">
        <f t="shared" si="50"/>
        <v/>
      </c>
      <c r="H548" t="str">
        <f t="shared" si="46"/>
        <v/>
      </c>
    </row>
    <row r="549" spans="4:8" x14ac:dyDescent="0.25">
      <c r="D549" t="str">
        <f t="shared" si="47"/>
        <v/>
      </c>
      <c r="E549" s="51" t="str">
        <f t="shared" si="48"/>
        <v/>
      </c>
      <c r="F549" t="str">
        <f t="shared" si="49"/>
        <v/>
      </c>
      <c r="G549" t="str">
        <f t="shared" si="50"/>
        <v/>
      </c>
      <c r="H549" t="str">
        <f t="shared" si="46"/>
        <v/>
      </c>
    </row>
    <row r="550" spans="4:8" x14ac:dyDescent="0.25">
      <c r="D550" t="str">
        <f t="shared" si="47"/>
        <v/>
      </c>
      <c r="E550" s="51" t="str">
        <f t="shared" si="48"/>
        <v/>
      </c>
      <c r="F550" t="str">
        <f t="shared" si="49"/>
        <v/>
      </c>
      <c r="G550" t="str">
        <f t="shared" si="50"/>
        <v/>
      </c>
      <c r="H550" t="str">
        <f t="shared" si="46"/>
        <v/>
      </c>
    </row>
    <row r="551" spans="4:8" x14ac:dyDescent="0.25">
      <c r="D551" t="str">
        <f t="shared" si="47"/>
        <v/>
      </c>
      <c r="E551" s="51" t="str">
        <f t="shared" si="48"/>
        <v/>
      </c>
      <c r="F551" t="str">
        <f t="shared" si="49"/>
        <v/>
      </c>
      <c r="G551" t="str">
        <f t="shared" si="50"/>
        <v/>
      </c>
      <c r="H551" t="str">
        <f t="shared" si="46"/>
        <v/>
      </c>
    </row>
    <row r="552" spans="4:8" x14ac:dyDescent="0.25">
      <c r="D552" t="str">
        <f t="shared" si="47"/>
        <v/>
      </c>
      <c r="E552" s="51" t="str">
        <f t="shared" si="48"/>
        <v/>
      </c>
      <c r="F552" t="str">
        <f t="shared" si="49"/>
        <v/>
      </c>
      <c r="G552" t="str">
        <f t="shared" si="50"/>
        <v/>
      </c>
      <c r="H552" t="str">
        <f t="shared" si="46"/>
        <v/>
      </c>
    </row>
    <row r="553" spans="4:8" x14ac:dyDescent="0.25">
      <c r="D553" t="str">
        <f t="shared" si="47"/>
        <v/>
      </c>
      <c r="E553" s="51" t="str">
        <f t="shared" si="48"/>
        <v/>
      </c>
      <c r="F553" t="str">
        <f t="shared" si="49"/>
        <v/>
      </c>
      <c r="G553" t="str">
        <f t="shared" si="50"/>
        <v/>
      </c>
      <c r="H553" t="str">
        <f t="shared" si="46"/>
        <v/>
      </c>
    </row>
    <row r="554" spans="4:8" x14ac:dyDescent="0.25">
      <c r="D554" t="str">
        <f t="shared" si="47"/>
        <v/>
      </c>
      <c r="E554" s="51" t="str">
        <f t="shared" si="48"/>
        <v/>
      </c>
      <c r="F554" t="str">
        <f t="shared" si="49"/>
        <v/>
      </c>
      <c r="G554" t="str">
        <f t="shared" si="50"/>
        <v/>
      </c>
      <c r="H554" t="str">
        <f t="shared" si="46"/>
        <v/>
      </c>
    </row>
    <row r="555" spans="4:8" x14ac:dyDescent="0.25">
      <c r="D555" t="str">
        <f t="shared" si="47"/>
        <v/>
      </c>
      <c r="E555" s="51" t="str">
        <f t="shared" si="48"/>
        <v/>
      </c>
      <c r="F555" t="str">
        <f t="shared" si="49"/>
        <v/>
      </c>
      <c r="G555" t="str">
        <f t="shared" si="50"/>
        <v/>
      </c>
      <c r="H555" t="str">
        <f t="shared" si="46"/>
        <v/>
      </c>
    </row>
    <row r="556" spans="4:8" x14ac:dyDescent="0.25">
      <c r="D556" t="str">
        <f t="shared" si="47"/>
        <v/>
      </c>
      <c r="E556" s="51" t="str">
        <f t="shared" si="48"/>
        <v/>
      </c>
      <c r="F556" t="str">
        <f t="shared" si="49"/>
        <v/>
      </c>
      <c r="G556" t="str">
        <f t="shared" si="50"/>
        <v/>
      </c>
      <c r="H556" t="str">
        <f t="shared" si="46"/>
        <v/>
      </c>
    </row>
    <row r="557" spans="4:8" x14ac:dyDescent="0.25">
      <c r="D557" t="str">
        <f t="shared" si="47"/>
        <v/>
      </c>
      <c r="E557" s="51" t="str">
        <f t="shared" si="48"/>
        <v/>
      </c>
      <c r="F557" t="str">
        <f t="shared" si="49"/>
        <v/>
      </c>
      <c r="G557" t="str">
        <f t="shared" si="50"/>
        <v/>
      </c>
      <c r="H557" t="str">
        <f t="shared" si="46"/>
        <v/>
      </c>
    </row>
    <row r="558" spans="4:8" x14ac:dyDescent="0.25">
      <c r="D558" t="str">
        <f t="shared" si="47"/>
        <v/>
      </c>
      <c r="E558" s="51" t="str">
        <f t="shared" si="48"/>
        <v/>
      </c>
      <c r="F558" t="str">
        <f t="shared" si="49"/>
        <v/>
      </c>
      <c r="G558" t="str">
        <f t="shared" si="50"/>
        <v/>
      </c>
      <c r="H558" t="str">
        <f t="shared" si="46"/>
        <v/>
      </c>
    </row>
    <row r="559" spans="4:8" x14ac:dyDescent="0.25">
      <c r="D559" t="str">
        <f t="shared" si="47"/>
        <v/>
      </c>
      <c r="E559" s="51" t="str">
        <f t="shared" si="48"/>
        <v/>
      </c>
      <c r="F559" t="str">
        <f t="shared" si="49"/>
        <v/>
      </c>
      <c r="G559" t="str">
        <f t="shared" si="50"/>
        <v/>
      </c>
      <c r="H559" t="str">
        <f t="shared" si="46"/>
        <v/>
      </c>
    </row>
    <row r="560" spans="4:8" x14ac:dyDescent="0.25">
      <c r="D560" t="str">
        <f t="shared" si="47"/>
        <v/>
      </c>
      <c r="E560" s="51" t="str">
        <f t="shared" si="48"/>
        <v/>
      </c>
      <c r="F560" t="str">
        <f t="shared" si="49"/>
        <v/>
      </c>
      <c r="G560" t="str">
        <f t="shared" si="50"/>
        <v/>
      </c>
      <c r="H560" t="str">
        <f t="shared" si="46"/>
        <v/>
      </c>
    </row>
    <row r="561" spans="4:8" x14ac:dyDescent="0.25">
      <c r="D561" t="str">
        <f t="shared" si="47"/>
        <v/>
      </c>
      <c r="E561" s="51" t="str">
        <f t="shared" si="48"/>
        <v/>
      </c>
      <c r="F561" t="str">
        <f t="shared" si="49"/>
        <v/>
      </c>
      <c r="G561" t="str">
        <f t="shared" si="50"/>
        <v/>
      </c>
      <c r="H561" t="str">
        <f t="shared" si="46"/>
        <v/>
      </c>
    </row>
    <row r="562" spans="4:8" x14ac:dyDescent="0.25">
      <c r="D562" t="str">
        <f t="shared" si="47"/>
        <v/>
      </c>
      <c r="E562" s="51" t="str">
        <f t="shared" si="48"/>
        <v/>
      </c>
      <c r="F562" t="str">
        <f t="shared" si="49"/>
        <v/>
      </c>
      <c r="G562" t="str">
        <f t="shared" si="50"/>
        <v/>
      </c>
      <c r="H562" t="str">
        <f t="shared" si="46"/>
        <v/>
      </c>
    </row>
    <row r="563" spans="4:8" x14ac:dyDescent="0.25">
      <c r="D563" t="str">
        <f t="shared" si="47"/>
        <v/>
      </c>
      <c r="E563" s="51" t="str">
        <f t="shared" si="48"/>
        <v/>
      </c>
      <c r="F563" t="str">
        <f t="shared" si="49"/>
        <v/>
      </c>
      <c r="G563" t="str">
        <f t="shared" si="50"/>
        <v/>
      </c>
      <c r="H563" t="str">
        <f t="shared" si="46"/>
        <v/>
      </c>
    </row>
    <row r="564" spans="4:8" x14ac:dyDescent="0.25">
      <c r="D564" t="str">
        <f t="shared" si="47"/>
        <v/>
      </c>
      <c r="E564" s="51" t="str">
        <f t="shared" si="48"/>
        <v/>
      </c>
      <c r="F564" t="str">
        <f t="shared" si="49"/>
        <v/>
      </c>
      <c r="G564" t="str">
        <f t="shared" si="50"/>
        <v/>
      </c>
      <c r="H564" t="str">
        <f t="shared" si="46"/>
        <v/>
      </c>
    </row>
    <row r="565" spans="4:8" x14ac:dyDescent="0.25">
      <c r="D565" t="str">
        <f t="shared" si="47"/>
        <v/>
      </c>
      <c r="E565" s="51" t="str">
        <f t="shared" si="48"/>
        <v/>
      </c>
      <c r="F565" t="str">
        <f t="shared" si="49"/>
        <v/>
      </c>
      <c r="G565" t="str">
        <f t="shared" si="50"/>
        <v/>
      </c>
      <c r="H565" t="str">
        <f t="shared" si="46"/>
        <v/>
      </c>
    </row>
    <row r="566" spans="4:8" x14ac:dyDescent="0.25">
      <c r="D566" t="str">
        <f t="shared" si="47"/>
        <v/>
      </c>
      <c r="E566" s="51" t="str">
        <f t="shared" si="48"/>
        <v/>
      </c>
      <c r="F566" t="str">
        <f t="shared" si="49"/>
        <v/>
      </c>
      <c r="G566" t="str">
        <f t="shared" si="50"/>
        <v/>
      </c>
      <c r="H566" t="str">
        <f t="shared" si="46"/>
        <v/>
      </c>
    </row>
    <row r="567" spans="4:8" x14ac:dyDescent="0.25">
      <c r="D567" t="str">
        <f t="shared" si="47"/>
        <v/>
      </c>
      <c r="E567" s="51" t="str">
        <f t="shared" si="48"/>
        <v/>
      </c>
      <c r="F567" t="str">
        <f t="shared" si="49"/>
        <v/>
      </c>
      <c r="G567" t="str">
        <f t="shared" si="50"/>
        <v/>
      </c>
      <c r="H567" t="str">
        <f t="shared" si="46"/>
        <v/>
      </c>
    </row>
    <row r="568" spans="4:8" x14ac:dyDescent="0.25">
      <c r="D568" t="str">
        <f t="shared" si="47"/>
        <v/>
      </c>
      <c r="E568" s="51" t="str">
        <f t="shared" si="48"/>
        <v/>
      </c>
      <c r="F568" t="str">
        <f t="shared" si="49"/>
        <v/>
      </c>
      <c r="G568" t="str">
        <f t="shared" si="50"/>
        <v/>
      </c>
      <c r="H568" t="str">
        <f t="shared" si="46"/>
        <v/>
      </c>
    </row>
    <row r="569" spans="4:8" x14ac:dyDescent="0.25">
      <c r="D569" t="str">
        <f t="shared" si="47"/>
        <v/>
      </c>
      <c r="E569" s="51" t="str">
        <f t="shared" si="48"/>
        <v/>
      </c>
      <c r="F569" t="str">
        <f t="shared" si="49"/>
        <v/>
      </c>
      <c r="G569" t="str">
        <f t="shared" si="50"/>
        <v/>
      </c>
      <c r="H569" t="str">
        <f t="shared" si="46"/>
        <v/>
      </c>
    </row>
    <row r="570" spans="4:8" x14ac:dyDescent="0.25">
      <c r="D570" t="str">
        <f t="shared" si="47"/>
        <v/>
      </c>
      <c r="E570" s="51" t="str">
        <f t="shared" si="48"/>
        <v/>
      </c>
      <c r="F570" t="str">
        <f t="shared" si="49"/>
        <v/>
      </c>
      <c r="G570" t="str">
        <f t="shared" si="50"/>
        <v/>
      </c>
      <c r="H570" t="str">
        <f t="shared" si="46"/>
        <v/>
      </c>
    </row>
    <row r="571" spans="4:8" x14ac:dyDescent="0.25">
      <c r="D571" t="str">
        <f t="shared" si="47"/>
        <v/>
      </c>
      <c r="E571" s="51" t="str">
        <f t="shared" si="48"/>
        <v/>
      </c>
      <c r="F571" t="str">
        <f t="shared" si="49"/>
        <v/>
      </c>
      <c r="G571" t="str">
        <f t="shared" si="50"/>
        <v/>
      </c>
      <c r="H571" t="str">
        <f t="shared" si="46"/>
        <v/>
      </c>
    </row>
    <row r="572" spans="4:8" x14ac:dyDescent="0.25">
      <c r="D572" t="str">
        <f t="shared" si="47"/>
        <v/>
      </c>
      <c r="E572" s="51" t="str">
        <f t="shared" si="48"/>
        <v/>
      </c>
      <c r="F572" t="str">
        <f t="shared" si="49"/>
        <v/>
      </c>
      <c r="G572" t="str">
        <f t="shared" si="50"/>
        <v/>
      </c>
      <c r="H572" t="str">
        <f t="shared" si="46"/>
        <v/>
      </c>
    </row>
    <row r="573" spans="4:8" x14ac:dyDescent="0.25">
      <c r="D573" t="str">
        <f t="shared" si="47"/>
        <v/>
      </c>
      <c r="E573" s="51" t="str">
        <f t="shared" si="48"/>
        <v/>
      </c>
      <c r="F573" t="str">
        <f t="shared" si="49"/>
        <v/>
      </c>
      <c r="G573" t="str">
        <f t="shared" si="50"/>
        <v/>
      </c>
      <c r="H573" t="str">
        <f t="shared" si="46"/>
        <v/>
      </c>
    </row>
    <row r="574" spans="4:8" x14ac:dyDescent="0.25">
      <c r="D574" t="str">
        <f t="shared" si="47"/>
        <v/>
      </c>
      <c r="E574" s="51" t="str">
        <f t="shared" si="48"/>
        <v/>
      </c>
      <c r="F574" t="str">
        <f t="shared" si="49"/>
        <v/>
      </c>
      <c r="G574" t="str">
        <f t="shared" si="50"/>
        <v/>
      </c>
      <c r="H574" t="str">
        <f t="shared" si="46"/>
        <v/>
      </c>
    </row>
    <row r="575" spans="4:8" x14ac:dyDescent="0.25">
      <c r="D575" t="str">
        <f t="shared" si="47"/>
        <v/>
      </c>
      <c r="E575" s="51" t="str">
        <f t="shared" si="48"/>
        <v/>
      </c>
      <c r="F575" t="str">
        <f t="shared" si="49"/>
        <v/>
      </c>
      <c r="G575" t="str">
        <f t="shared" si="50"/>
        <v/>
      </c>
      <c r="H575" t="str">
        <f t="shared" si="46"/>
        <v/>
      </c>
    </row>
    <row r="576" spans="4:8" x14ac:dyDescent="0.25">
      <c r="D576" t="str">
        <f t="shared" si="47"/>
        <v/>
      </c>
      <c r="E576" s="51" t="str">
        <f t="shared" si="48"/>
        <v/>
      </c>
      <c r="F576" t="str">
        <f t="shared" si="49"/>
        <v/>
      </c>
      <c r="G576" t="str">
        <f t="shared" si="50"/>
        <v/>
      </c>
      <c r="H576" t="str">
        <f t="shared" si="46"/>
        <v/>
      </c>
    </row>
    <row r="577" spans="4:8" x14ac:dyDescent="0.25">
      <c r="D577" t="str">
        <f t="shared" si="47"/>
        <v/>
      </c>
      <c r="E577" s="51" t="str">
        <f t="shared" si="48"/>
        <v/>
      </c>
      <c r="F577" t="str">
        <f t="shared" si="49"/>
        <v/>
      </c>
      <c r="G577" t="str">
        <f t="shared" si="50"/>
        <v/>
      </c>
      <c r="H577" t="str">
        <f t="shared" si="46"/>
        <v/>
      </c>
    </row>
    <row r="578" spans="4:8" x14ac:dyDescent="0.25">
      <c r="D578" t="str">
        <f t="shared" si="47"/>
        <v/>
      </c>
      <c r="E578" s="51" t="str">
        <f t="shared" si="48"/>
        <v/>
      </c>
      <c r="F578" t="str">
        <f t="shared" si="49"/>
        <v/>
      </c>
      <c r="G578" t="str">
        <f t="shared" si="50"/>
        <v/>
      </c>
      <c r="H578" t="str">
        <f t="shared" ref="H578:H641" si="51">IF(ISBLANK(A578),"",DATEDIF(B578,DATE(Starting_year,1,1),"m"))</f>
        <v/>
      </c>
    </row>
    <row r="579" spans="4:8" x14ac:dyDescent="0.25">
      <c r="D579" t="str">
        <f t="shared" ref="D579:D642" si="52">IF(NOT(ISBLANK(A579)),IF(AND(ISNUMBER(B579),OR(C579="Laptop",C579="Desktop")),"",1),"")</f>
        <v/>
      </c>
      <c r="E579" s="51" t="str">
        <f t="shared" si="48"/>
        <v/>
      </c>
      <c r="F579" t="str">
        <f t="shared" si="49"/>
        <v/>
      </c>
      <c r="G579" t="str">
        <f t="shared" si="50"/>
        <v/>
      </c>
      <c r="H579" t="str">
        <f t="shared" si="51"/>
        <v/>
      </c>
    </row>
    <row r="580" spans="4:8" x14ac:dyDescent="0.25">
      <c r="D580" t="str">
        <f t="shared" si="52"/>
        <v/>
      </c>
      <c r="E580" s="51" t="str">
        <f t="shared" si="48"/>
        <v/>
      </c>
      <c r="F580" t="str">
        <f t="shared" si="49"/>
        <v/>
      </c>
      <c r="G580" t="str">
        <f t="shared" si="50"/>
        <v/>
      </c>
      <c r="H580" t="str">
        <f t="shared" si="51"/>
        <v/>
      </c>
    </row>
    <row r="581" spans="4:8" x14ac:dyDescent="0.25">
      <c r="D581" t="str">
        <f t="shared" si="52"/>
        <v/>
      </c>
      <c r="E581" s="51" t="str">
        <f t="shared" si="48"/>
        <v/>
      </c>
      <c r="F581" t="str">
        <f t="shared" si="49"/>
        <v/>
      </c>
      <c r="G581" t="str">
        <f t="shared" si="50"/>
        <v/>
      </c>
      <c r="H581" t="str">
        <f t="shared" si="51"/>
        <v/>
      </c>
    </row>
    <row r="582" spans="4:8" x14ac:dyDescent="0.25">
      <c r="D582" t="str">
        <f t="shared" si="52"/>
        <v/>
      </c>
      <c r="E582" s="51" t="str">
        <f t="shared" si="48"/>
        <v/>
      </c>
      <c r="F582" t="str">
        <f t="shared" si="49"/>
        <v/>
      </c>
      <c r="G582" t="str">
        <f t="shared" si="50"/>
        <v/>
      </c>
      <c r="H582" t="str">
        <f t="shared" si="51"/>
        <v/>
      </c>
    </row>
    <row r="583" spans="4:8" x14ac:dyDescent="0.25">
      <c r="D583" t="str">
        <f t="shared" si="52"/>
        <v/>
      </c>
      <c r="E583" s="51" t="str">
        <f t="shared" si="48"/>
        <v/>
      </c>
      <c r="F583" t="str">
        <f t="shared" si="49"/>
        <v/>
      </c>
      <c r="G583" t="str">
        <f t="shared" si="50"/>
        <v/>
      </c>
      <c r="H583" t="str">
        <f t="shared" si="51"/>
        <v/>
      </c>
    </row>
    <row r="584" spans="4:8" x14ac:dyDescent="0.25">
      <c r="D584" t="str">
        <f t="shared" si="52"/>
        <v/>
      </c>
      <c r="E584" s="51" t="str">
        <f t="shared" si="48"/>
        <v/>
      </c>
      <c r="F584" t="str">
        <f t="shared" si="49"/>
        <v/>
      </c>
      <c r="G584" t="str">
        <f t="shared" si="50"/>
        <v/>
      </c>
      <c r="H584" t="str">
        <f t="shared" si="51"/>
        <v/>
      </c>
    </row>
    <row r="585" spans="4:8" x14ac:dyDescent="0.25">
      <c r="D585" t="str">
        <f t="shared" si="52"/>
        <v/>
      </c>
      <c r="E585" s="51" t="str">
        <f t="shared" si="48"/>
        <v/>
      </c>
      <c r="F585" t="str">
        <f t="shared" si="49"/>
        <v/>
      </c>
      <c r="G585" t="str">
        <f t="shared" si="50"/>
        <v/>
      </c>
      <c r="H585" t="str">
        <f t="shared" si="51"/>
        <v/>
      </c>
    </row>
    <row r="586" spans="4:8" x14ac:dyDescent="0.25">
      <c r="D586" t="str">
        <f t="shared" si="52"/>
        <v/>
      </c>
      <c r="E586" s="51" t="str">
        <f t="shared" ref="E586:E649" si="53">IF(ISBLANK(B586),"",B586+IF(C586="Laptop",Laptop_lifespan*365,Desktop_lifespan*365)+1)</f>
        <v/>
      </c>
      <c r="F586" t="str">
        <f t="shared" ref="F586:F649" si="54">IF(ISBLANK(B586),"",YEAR(E586))</f>
        <v/>
      </c>
      <c r="G586" t="str">
        <f t="shared" ref="G586:G649" si="55">IF(F586&lt;=Starting_year-1,1,IF(F586=Starting_year,MONTH(E586),""))</f>
        <v/>
      </c>
      <c r="H586" t="str">
        <f t="shared" si="51"/>
        <v/>
      </c>
    </row>
    <row r="587" spans="4:8" x14ac:dyDescent="0.25">
      <c r="D587" t="str">
        <f t="shared" si="52"/>
        <v/>
      </c>
      <c r="E587" s="51" t="str">
        <f t="shared" si="53"/>
        <v/>
      </c>
      <c r="F587" t="str">
        <f t="shared" si="54"/>
        <v/>
      </c>
      <c r="G587" t="str">
        <f t="shared" si="55"/>
        <v/>
      </c>
      <c r="H587" t="str">
        <f t="shared" si="51"/>
        <v/>
      </c>
    </row>
    <row r="588" spans="4:8" x14ac:dyDescent="0.25">
      <c r="D588" t="str">
        <f t="shared" si="52"/>
        <v/>
      </c>
      <c r="E588" s="51" t="str">
        <f t="shared" si="53"/>
        <v/>
      </c>
      <c r="F588" t="str">
        <f t="shared" si="54"/>
        <v/>
      </c>
      <c r="G588" t="str">
        <f t="shared" si="55"/>
        <v/>
      </c>
      <c r="H588" t="str">
        <f t="shared" si="51"/>
        <v/>
      </c>
    </row>
    <row r="589" spans="4:8" x14ac:dyDescent="0.25">
      <c r="D589" t="str">
        <f t="shared" si="52"/>
        <v/>
      </c>
      <c r="E589" s="51" t="str">
        <f t="shared" si="53"/>
        <v/>
      </c>
      <c r="F589" t="str">
        <f t="shared" si="54"/>
        <v/>
      </c>
      <c r="G589" t="str">
        <f t="shared" si="55"/>
        <v/>
      </c>
      <c r="H589" t="str">
        <f t="shared" si="51"/>
        <v/>
      </c>
    </row>
    <row r="590" spans="4:8" x14ac:dyDescent="0.25">
      <c r="D590" t="str">
        <f t="shared" si="52"/>
        <v/>
      </c>
      <c r="E590" s="51" t="str">
        <f t="shared" si="53"/>
        <v/>
      </c>
      <c r="F590" t="str">
        <f t="shared" si="54"/>
        <v/>
      </c>
      <c r="G590" t="str">
        <f t="shared" si="55"/>
        <v/>
      </c>
      <c r="H590" t="str">
        <f t="shared" si="51"/>
        <v/>
      </c>
    </row>
    <row r="591" spans="4:8" x14ac:dyDescent="0.25">
      <c r="D591" t="str">
        <f t="shared" si="52"/>
        <v/>
      </c>
      <c r="E591" s="51" t="str">
        <f t="shared" si="53"/>
        <v/>
      </c>
      <c r="F591" t="str">
        <f t="shared" si="54"/>
        <v/>
      </c>
      <c r="G591" t="str">
        <f t="shared" si="55"/>
        <v/>
      </c>
      <c r="H591" t="str">
        <f t="shared" si="51"/>
        <v/>
      </c>
    </row>
    <row r="592" spans="4:8" x14ac:dyDescent="0.25">
      <c r="D592" t="str">
        <f t="shared" si="52"/>
        <v/>
      </c>
      <c r="E592" s="51" t="str">
        <f t="shared" si="53"/>
        <v/>
      </c>
      <c r="F592" t="str">
        <f t="shared" si="54"/>
        <v/>
      </c>
      <c r="G592" t="str">
        <f t="shared" si="55"/>
        <v/>
      </c>
      <c r="H592" t="str">
        <f t="shared" si="51"/>
        <v/>
      </c>
    </row>
    <row r="593" spans="4:8" x14ac:dyDescent="0.25">
      <c r="D593" t="str">
        <f t="shared" si="52"/>
        <v/>
      </c>
      <c r="E593" s="51" t="str">
        <f t="shared" si="53"/>
        <v/>
      </c>
      <c r="F593" t="str">
        <f t="shared" si="54"/>
        <v/>
      </c>
      <c r="G593" t="str">
        <f t="shared" si="55"/>
        <v/>
      </c>
      <c r="H593" t="str">
        <f t="shared" si="51"/>
        <v/>
      </c>
    </row>
    <row r="594" spans="4:8" x14ac:dyDescent="0.25">
      <c r="D594" t="str">
        <f t="shared" si="52"/>
        <v/>
      </c>
      <c r="E594" s="51" t="str">
        <f t="shared" si="53"/>
        <v/>
      </c>
      <c r="F594" t="str">
        <f t="shared" si="54"/>
        <v/>
      </c>
      <c r="G594" t="str">
        <f t="shared" si="55"/>
        <v/>
      </c>
      <c r="H594" t="str">
        <f t="shared" si="51"/>
        <v/>
      </c>
    </row>
    <row r="595" spans="4:8" x14ac:dyDescent="0.25">
      <c r="D595" t="str">
        <f t="shared" si="52"/>
        <v/>
      </c>
      <c r="E595" s="51" t="str">
        <f t="shared" si="53"/>
        <v/>
      </c>
      <c r="F595" t="str">
        <f t="shared" si="54"/>
        <v/>
      </c>
      <c r="G595" t="str">
        <f t="shared" si="55"/>
        <v/>
      </c>
      <c r="H595" t="str">
        <f t="shared" si="51"/>
        <v/>
      </c>
    </row>
    <row r="596" spans="4:8" x14ac:dyDescent="0.25">
      <c r="D596" t="str">
        <f t="shared" si="52"/>
        <v/>
      </c>
      <c r="E596" s="51" t="str">
        <f t="shared" si="53"/>
        <v/>
      </c>
      <c r="F596" t="str">
        <f t="shared" si="54"/>
        <v/>
      </c>
      <c r="G596" t="str">
        <f t="shared" si="55"/>
        <v/>
      </c>
      <c r="H596" t="str">
        <f t="shared" si="51"/>
        <v/>
      </c>
    </row>
    <row r="597" spans="4:8" x14ac:dyDescent="0.25">
      <c r="D597" t="str">
        <f t="shared" si="52"/>
        <v/>
      </c>
      <c r="E597" s="51" t="str">
        <f t="shared" si="53"/>
        <v/>
      </c>
      <c r="F597" t="str">
        <f t="shared" si="54"/>
        <v/>
      </c>
      <c r="G597" t="str">
        <f t="shared" si="55"/>
        <v/>
      </c>
      <c r="H597" t="str">
        <f t="shared" si="51"/>
        <v/>
      </c>
    </row>
    <row r="598" spans="4:8" x14ac:dyDescent="0.25">
      <c r="D598" t="str">
        <f t="shared" si="52"/>
        <v/>
      </c>
      <c r="E598" s="51" t="str">
        <f t="shared" si="53"/>
        <v/>
      </c>
      <c r="F598" t="str">
        <f t="shared" si="54"/>
        <v/>
      </c>
      <c r="G598" t="str">
        <f t="shared" si="55"/>
        <v/>
      </c>
      <c r="H598" t="str">
        <f t="shared" si="51"/>
        <v/>
      </c>
    </row>
    <row r="599" spans="4:8" x14ac:dyDescent="0.25">
      <c r="D599" t="str">
        <f t="shared" si="52"/>
        <v/>
      </c>
      <c r="E599" s="51" t="str">
        <f t="shared" si="53"/>
        <v/>
      </c>
      <c r="F599" t="str">
        <f t="shared" si="54"/>
        <v/>
      </c>
      <c r="G599" t="str">
        <f t="shared" si="55"/>
        <v/>
      </c>
      <c r="H599" t="str">
        <f t="shared" si="51"/>
        <v/>
      </c>
    </row>
    <row r="600" spans="4:8" x14ac:dyDescent="0.25">
      <c r="D600" t="str">
        <f t="shared" si="52"/>
        <v/>
      </c>
      <c r="E600" s="51" t="str">
        <f t="shared" si="53"/>
        <v/>
      </c>
      <c r="F600" t="str">
        <f t="shared" si="54"/>
        <v/>
      </c>
      <c r="G600" t="str">
        <f t="shared" si="55"/>
        <v/>
      </c>
      <c r="H600" t="str">
        <f t="shared" si="51"/>
        <v/>
      </c>
    </row>
    <row r="601" spans="4:8" x14ac:dyDescent="0.25">
      <c r="D601" t="str">
        <f t="shared" si="52"/>
        <v/>
      </c>
      <c r="E601" s="51" t="str">
        <f t="shared" si="53"/>
        <v/>
      </c>
      <c r="F601" t="str">
        <f t="shared" si="54"/>
        <v/>
      </c>
      <c r="G601" t="str">
        <f t="shared" si="55"/>
        <v/>
      </c>
      <c r="H601" t="str">
        <f t="shared" si="51"/>
        <v/>
      </c>
    </row>
    <row r="602" spans="4:8" x14ac:dyDescent="0.25">
      <c r="D602" t="str">
        <f t="shared" si="52"/>
        <v/>
      </c>
      <c r="E602" s="51" t="str">
        <f t="shared" si="53"/>
        <v/>
      </c>
      <c r="F602" t="str">
        <f t="shared" si="54"/>
        <v/>
      </c>
      <c r="G602" t="str">
        <f t="shared" si="55"/>
        <v/>
      </c>
      <c r="H602" t="str">
        <f t="shared" si="51"/>
        <v/>
      </c>
    </row>
    <row r="603" spans="4:8" x14ac:dyDescent="0.25">
      <c r="D603" t="str">
        <f t="shared" si="52"/>
        <v/>
      </c>
      <c r="E603" s="51" t="str">
        <f t="shared" si="53"/>
        <v/>
      </c>
      <c r="F603" t="str">
        <f t="shared" si="54"/>
        <v/>
      </c>
      <c r="G603" t="str">
        <f t="shared" si="55"/>
        <v/>
      </c>
      <c r="H603" t="str">
        <f t="shared" si="51"/>
        <v/>
      </c>
    </row>
    <row r="604" spans="4:8" x14ac:dyDescent="0.25">
      <c r="D604" t="str">
        <f t="shared" si="52"/>
        <v/>
      </c>
      <c r="E604" s="51" t="str">
        <f t="shared" si="53"/>
        <v/>
      </c>
      <c r="F604" t="str">
        <f t="shared" si="54"/>
        <v/>
      </c>
      <c r="G604" t="str">
        <f t="shared" si="55"/>
        <v/>
      </c>
      <c r="H604" t="str">
        <f t="shared" si="51"/>
        <v/>
      </c>
    </row>
    <row r="605" spans="4:8" x14ac:dyDescent="0.25">
      <c r="D605" t="str">
        <f t="shared" si="52"/>
        <v/>
      </c>
      <c r="E605" s="51" t="str">
        <f t="shared" si="53"/>
        <v/>
      </c>
      <c r="F605" t="str">
        <f t="shared" si="54"/>
        <v/>
      </c>
      <c r="G605" t="str">
        <f t="shared" si="55"/>
        <v/>
      </c>
      <c r="H605" t="str">
        <f t="shared" si="51"/>
        <v/>
      </c>
    </row>
    <row r="606" spans="4:8" x14ac:dyDescent="0.25">
      <c r="D606" t="str">
        <f t="shared" si="52"/>
        <v/>
      </c>
      <c r="E606" s="51" t="str">
        <f t="shared" si="53"/>
        <v/>
      </c>
      <c r="F606" t="str">
        <f t="shared" si="54"/>
        <v/>
      </c>
      <c r="G606" t="str">
        <f t="shared" si="55"/>
        <v/>
      </c>
      <c r="H606" t="str">
        <f t="shared" si="51"/>
        <v/>
      </c>
    </row>
    <row r="607" spans="4:8" x14ac:dyDescent="0.25">
      <c r="D607" t="str">
        <f t="shared" si="52"/>
        <v/>
      </c>
      <c r="E607" s="51" t="str">
        <f t="shared" si="53"/>
        <v/>
      </c>
      <c r="F607" t="str">
        <f t="shared" si="54"/>
        <v/>
      </c>
      <c r="G607" t="str">
        <f t="shared" si="55"/>
        <v/>
      </c>
      <c r="H607" t="str">
        <f t="shared" si="51"/>
        <v/>
      </c>
    </row>
    <row r="608" spans="4:8" x14ac:dyDescent="0.25">
      <c r="D608" t="str">
        <f t="shared" si="52"/>
        <v/>
      </c>
      <c r="E608" s="51" t="str">
        <f t="shared" si="53"/>
        <v/>
      </c>
      <c r="F608" t="str">
        <f t="shared" si="54"/>
        <v/>
      </c>
      <c r="G608" t="str">
        <f t="shared" si="55"/>
        <v/>
      </c>
      <c r="H608" t="str">
        <f t="shared" si="51"/>
        <v/>
      </c>
    </row>
    <row r="609" spans="4:8" x14ac:dyDescent="0.25">
      <c r="D609" t="str">
        <f t="shared" si="52"/>
        <v/>
      </c>
      <c r="E609" s="51" t="str">
        <f t="shared" si="53"/>
        <v/>
      </c>
      <c r="F609" t="str">
        <f t="shared" si="54"/>
        <v/>
      </c>
      <c r="G609" t="str">
        <f t="shared" si="55"/>
        <v/>
      </c>
      <c r="H609" t="str">
        <f t="shared" si="51"/>
        <v/>
      </c>
    </row>
    <row r="610" spans="4:8" x14ac:dyDescent="0.25">
      <c r="D610" t="str">
        <f t="shared" si="52"/>
        <v/>
      </c>
      <c r="E610" s="51" t="str">
        <f t="shared" si="53"/>
        <v/>
      </c>
      <c r="F610" t="str">
        <f t="shared" si="54"/>
        <v/>
      </c>
      <c r="G610" t="str">
        <f t="shared" si="55"/>
        <v/>
      </c>
      <c r="H610" t="str">
        <f t="shared" si="51"/>
        <v/>
      </c>
    </row>
    <row r="611" spans="4:8" x14ac:dyDescent="0.25">
      <c r="D611" t="str">
        <f t="shared" si="52"/>
        <v/>
      </c>
      <c r="E611" s="51" t="str">
        <f t="shared" si="53"/>
        <v/>
      </c>
      <c r="F611" t="str">
        <f t="shared" si="54"/>
        <v/>
      </c>
      <c r="G611" t="str">
        <f t="shared" si="55"/>
        <v/>
      </c>
      <c r="H611" t="str">
        <f t="shared" si="51"/>
        <v/>
      </c>
    </row>
    <row r="612" spans="4:8" x14ac:dyDescent="0.25">
      <c r="D612" t="str">
        <f t="shared" si="52"/>
        <v/>
      </c>
      <c r="E612" s="51" t="str">
        <f t="shared" si="53"/>
        <v/>
      </c>
      <c r="F612" t="str">
        <f t="shared" si="54"/>
        <v/>
      </c>
      <c r="G612" t="str">
        <f t="shared" si="55"/>
        <v/>
      </c>
      <c r="H612" t="str">
        <f t="shared" si="51"/>
        <v/>
      </c>
    </row>
    <row r="613" spans="4:8" x14ac:dyDescent="0.25">
      <c r="D613" t="str">
        <f t="shared" si="52"/>
        <v/>
      </c>
      <c r="E613" s="51" t="str">
        <f t="shared" si="53"/>
        <v/>
      </c>
      <c r="F613" t="str">
        <f t="shared" si="54"/>
        <v/>
      </c>
      <c r="G613" t="str">
        <f t="shared" si="55"/>
        <v/>
      </c>
      <c r="H613" t="str">
        <f t="shared" si="51"/>
        <v/>
      </c>
    </row>
    <row r="614" spans="4:8" x14ac:dyDescent="0.25">
      <c r="D614" t="str">
        <f t="shared" si="52"/>
        <v/>
      </c>
      <c r="E614" s="51" t="str">
        <f t="shared" si="53"/>
        <v/>
      </c>
      <c r="F614" t="str">
        <f t="shared" si="54"/>
        <v/>
      </c>
      <c r="G614" t="str">
        <f t="shared" si="55"/>
        <v/>
      </c>
      <c r="H614" t="str">
        <f t="shared" si="51"/>
        <v/>
      </c>
    </row>
    <row r="615" spans="4:8" x14ac:dyDescent="0.25">
      <c r="D615" t="str">
        <f t="shared" si="52"/>
        <v/>
      </c>
      <c r="E615" s="51" t="str">
        <f t="shared" si="53"/>
        <v/>
      </c>
      <c r="F615" t="str">
        <f t="shared" si="54"/>
        <v/>
      </c>
      <c r="G615" t="str">
        <f t="shared" si="55"/>
        <v/>
      </c>
      <c r="H615" t="str">
        <f t="shared" si="51"/>
        <v/>
      </c>
    </row>
    <row r="616" spans="4:8" x14ac:dyDescent="0.25">
      <c r="D616" t="str">
        <f t="shared" si="52"/>
        <v/>
      </c>
      <c r="E616" s="51" t="str">
        <f t="shared" si="53"/>
        <v/>
      </c>
      <c r="F616" t="str">
        <f t="shared" si="54"/>
        <v/>
      </c>
      <c r="G616" t="str">
        <f t="shared" si="55"/>
        <v/>
      </c>
      <c r="H616" t="str">
        <f t="shared" si="51"/>
        <v/>
      </c>
    </row>
    <row r="617" spans="4:8" x14ac:dyDescent="0.25">
      <c r="D617" t="str">
        <f t="shared" si="52"/>
        <v/>
      </c>
      <c r="E617" s="51" t="str">
        <f t="shared" si="53"/>
        <v/>
      </c>
      <c r="F617" t="str">
        <f t="shared" si="54"/>
        <v/>
      </c>
      <c r="G617" t="str">
        <f t="shared" si="55"/>
        <v/>
      </c>
      <c r="H617" t="str">
        <f t="shared" si="51"/>
        <v/>
      </c>
    </row>
    <row r="618" spans="4:8" x14ac:dyDescent="0.25">
      <c r="D618" t="str">
        <f t="shared" si="52"/>
        <v/>
      </c>
      <c r="E618" s="51" t="str">
        <f t="shared" si="53"/>
        <v/>
      </c>
      <c r="F618" t="str">
        <f t="shared" si="54"/>
        <v/>
      </c>
      <c r="G618" t="str">
        <f t="shared" si="55"/>
        <v/>
      </c>
      <c r="H618" t="str">
        <f t="shared" si="51"/>
        <v/>
      </c>
    </row>
    <row r="619" spans="4:8" x14ac:dyDescent="0.25">
      <c r="D619" t="str">
        <f t="shared" si="52"/>
        <v/>
      </c>
      <c r="E619" s="51" t="str">
        <f t="shared" si="53"/>
        <v/>
      </c>
      <c r="F619" t="str">
        <f t="shared" si="54"/>
        <v/>
      </c>
      <c r="G619" t="str">
        <f t="shared" si="55"/>
        <v/>
      </c>
      <c r="H619" t="str">
        <f t="shared" si="51"/>
        <v/>
      </c>
    </row>
    <row r="620" spans="4:8" x14ac:dyDescent="0.25">
      <c r="D620" t="str">
        <f t="shared" si="52"/>
        <v/>
      </c>
      <c r="E620" s="51" t="str">
        <f t="shared" si="53"/>
        <v/>
      </c>
      <c r="F620" t="str">
        <f t="shared" si="54"/>
        <v/>
      </c>
      <c r="G620" t="str">
        <f t="shared" si="55"/>
        <v/>
      </c>
      <c r="H620" t="str">
        <f t="shared" si="51"/>
        <v/>
      </c>
    </row>
    <row r="621" spans="4:8" x14ac:dyDescent="0.25">
      <c r="D621" t="str">
        <f t="shared" si="52"/>
        <v/>
      </c>
      <c r="E621" s="51" t="str">
        <f t="shared" si="53"/>
        <v/>
      </c>
      <c r="F621" t="str">
        <f t="shared" si="54"/>
        <v/>
      </c>
      <c r="G621" t="str">
        <f t="shared" si="55"/>
        <v/>
      </c>
      <c r="H621" t="str">
        <f t="shared" si="51"/>
        <v/>
      </c>
    </row>
    <row r="622" spans="4:8" x14ac:dyDescent="0.25">
      <c r="D622" t="str">
        <f t="shared" si="52"/>
        <v/>
      </c>
      <c r="E622" s="51" t="str">
        <f t="shared" si="53"/>
        <v/>
      </c>
      <c r="F622" t="str">
        <f t="shared" si="54"/>
        <v/>
      </c>
      <c r="G622" t="str">
        <f t="shared" si="55"/>
        <v/>
      </c>
      <c r="H622" t="str">
        <f t="shared" si="51"/>
        <v/>
      </c>
    </row>
    <row r="623" spans="4:8" x14ac:dyDescent="0.25">
      <c r="D623" t="str">
        <f t="shared" si="52"/>
        <v/>
      </c>
      <c r="E623" s="51" t="str">
        <f t="shared" si="53"/>
        <v/>
      </c>
      <c r="F623" t="str">
        <f t="shared" si="54"/>
        <v/>
      </c>
      <c r="G623" t="str">
        <f t="shared" si="55"/>
        <v/>
      </c>
      <c r="H623" t="str">
        <f t="shared" si="51"/>
        <v/>
      </c>
    </row>
    <row r="624" spans="4:8" x14ac:dyDescent="0.25">
      <c r="D624" t="str">
        <f t="shared" si="52"/>
        <v/>
      </c>
      <c r="E624" s="51" t="str">
        <f t="shared" si="53"/>
        <v/>
      </c>
      <c r="F624" t="str">
        <f t="shared" si="54"/>
        <v/>
      </c>
      <c r="G624" t="str">
        <f t="shared" si="55"/>
        <v/>
      </c>
      <c r="H624" t="str">
        <f t="shared" si="51"/>
        <v/>
      </c>
    </row>
    <row r="625" spans="4:8" x14ac:dyDescent="0.25">
      <c r="D625" t="str">
        <f t="shared" si="52"/>
        <v/>
      </c>
      <c r="E625" s="51" t="str">
        <f t="shared" si="53"/>
        <v/>
      </c>
      <c r="F625" t="str">
        <f t="shared" si="54"/>
        <v/>
      </c>
      <c r="G625" t="str">
        <f t="shared" si="55"/>
        <v/>
      </c>
      <c r="H625" t="str">
        <f t="shared" si="51"/>
        <v/>
      </c>
    </row>
    <row r="626" spans="4:8" x14ac:dyDescent="0.25">
      <c r="D626" t="str">
        <f t="shared" si="52"/>
        <v/>
      </c>
      <c r="E626" s="51" t="str">
        <f t="shared" si="53"/>
        <v/>
      </c>
      <c r="F626" t="str">
        <f t="shared" si="54"/>
        <v/>
      </c>
      <c r="G626" t="str">
        <f t="shared" si="55"/>
        <v/>
      </c>
      <c r="H626" t="str">
        <f t="shared" si="51"/>
        <v/>
      </c>
    </row>
    <row r="627" spans="4:8" x14ac:dyDescent="0.25">
      <c r="D627" t="str">
        <f t="shared" si="52"/>
        <v/>
      </c>
      <c r="E627" s="51" t="str">
        <f t="shared" si="53"/>
        <v/>
      </c>
      <c r="F627" t="str">
        <f t="shared" si="54"/>
        <v/>
      </c>
      <c r="G627" t="str">
        <f t="shared" si="55"/>
        <v/>
      </c>
      <c r="H627" t="str">
        <f t="shared" si="51"/>
        <v/>
      </c>
    </row>
    <row r="628" spans="4:8" x14ac:dyDescent="0.25">
      <c r="D628" t="str">
        <f t="shared" si="52"/>
        <v/>
      </c>
      <c r="E628" s="51" t="str">
        <f t="shared" si="53"/>
        <v/>
      </c>
      <c r="F628" t="str">
        <f t="shared" si="54"/>
        <v/>
      </c>
      <c r="G628" t="str">
        <f t="shared" si="55"/>
        <v/>
      </c>
      <c r="H628" t="str">
        <f t="shared" si="51"/>
        <v/>
      </c>
    </row>
    <row r="629" spans="4:8" x14ac:dyDescent="0.25">
      <c r="D629" t="str">
        <f t="shared" si="52"/>
        <v/>
      </c>
      <c r="E629" s="51" t="str">
        <f t="shared" si="53"/>
        <v/>
      </c>
      <c r="F629" t="str">
        <f t="shared" si="54"/>
        <v/>
      </c>
      <c r="G629" t="str">
        <f t="shared" si="55"/>
        <v/>
      </c>
      <c r="H629" t="str">
        <f t="shared" si="51"/>
        <v/>
      </c>
    </row>
    <row r="630" spans="4:8" x14ac:dyDescent="0.25">
      <c r="D630" t="str">
        <f t="shared" si="52"/>
        <v/>
      </c>
      <c r="E630" s="51" t="str">
        <f t="shared" si="53"/>
        <v/>
      </c>
      <c r="F630" t="str">
        <f t="shared" si="54"/>
        <v/>
      </c>
      <c r="G630" t="str">
        <f t="shared" si="55"/>
        <v/>
      </c>
      <c r="H630" t="str">
        <f t="shared" si="51"/>
        <v/>
      </c>
    </row>
    <row r="631" spans="4:8" x14ac:dyDescent="0.25">
      <c r="D631" t="str">
        <f t="shared" si="52"/>
        <v/>
      </c>
      <c r="E631" s="51" t="str">
        <f t="shared" si="53"/>
        <v/>
      </c>
      <c r="F631" t="str">
        <f t="shared" si="54"/>
        <v/>
      </c>
      <c r="G631" t="str">
        <f t="shared" si="55"/>
        <v/>
      </c>
      <c r="H631" t="str">
        <f t="shared" si="51"/>
        <v/>
      </c>
    </row>
    <row r="632" spans="4:8" x14ac:dyDescent="0.25">
      <c r="D632" t="str">
        <f t="shared" si="52"/>
        <v/>
      </c>
      <c r="E632" s="51" t="str">
        <f t="shared" si="53"/>
        <v/>
      </c>
      <c r="F632" t="str">
        <f t="shared" si="54"/>
        <v/>
      </c>
      <c r="G632" t="str">
        <f t="shared" si="55"/>
        <v/>
      </c>
      <c r="H632" t="str">
        <f t="shared" si="51"/>
        <v/>
      </c>
    </row>
    <row r="633" spans="4:8" x14ac:dyDescent="0.25">
      <c r="D633" t="str">
        <f t="shared" si="52"/>
        <v/>
      </c>
      <c r="E633" s="51" t="str">
        <f t="shared" si="53"/>
        <v/>
      </c>
      <c r="F633" t="str">
        <f t="shared" si="54"/>
        <v/>
      </c>
      <c r="G633" t="str">
        <f t="shared" si="55"/>
        <v/>
      </c>
      <c r="H633" t="str">
        <f t="shared" si="51"/>
        <v/>
      </c>
    </row>
    <row r="634" spans="4:8" x14ac:dyDescent="0.25">
      <c r="D634" t="str">
        <f t="shared" si="52"/>
        <v/>
      </c>
      <c r="E634" s="51" t="str">
        <f t="shared" si="53"/>
        <v/>
      </c>
      <c r="F634" t="str">
        <f t="shared" si="54"/>
        <v/>
      </c>
      <c r="G634" t="str">
        <f t="shared" si="55"/>
        <v/>
      </c>
      <c r="H634" t="str">
        <f t="shared" si="51"/>
        <v/>
      </c>
    </row>
    <row r="635" spans="4:8" x14ac:dyDescent="0.25">
      <c r="D635" t="str">
        <f t="shared" si="52"/>
        <v/>
      </c>
      <c r="E635" s="51" t="str">
        <f t="shared" si="53"/>
        <v/>
      </c>
      <c r="F635" t="str">
        <f t="shared" si="54"/>
        <v/>
      </c>
      <c r="G635" t="str">
        <f t="shared" si="55"/>
        <v/>
      </c>
      <c r="H635" t="str">
        <f t="shared" si="51"/>
        <v/>
      </c>
    </row>
    <row r="636" spans="4:8" x14ac:dyDescent="0.25">
      <c r="D636" t="str">
        <f t="shared" si="52"/>
        <v/>
      </c>
      <c r="E636" s="51" t="str">
        <f t="shared" si="53"/>
        <v/>
      </c>
      <c r="F636" t="str">
        <f t="shared" si="54"/>
        <v/>
      </c>
      <c r="G636" t="str">
        <f t="shared" si="55"/>
        <v/>
      </c>
      <c r="H636" t="str">
        <f t="shared" si="51"/>
        <v/>
      </c>
    </row>
    <row r="637" spans="4:8" x14ac:dyDescent="0.25">
      <c r="D637" t="str">
        <f t="shared" si="52"/>
        <v/>
      </c>
      <c r="E637" s="51" t="str">
        <f t="shared" si="53"/>
        <v/>
      </c>
      <c r="F637" t="str">
        <f t="shared" si="54"/>
        <v/>
      </c>
      <c r="G637" t="str">
        <f t="shared" si="55"/>
        <v/>
      </c>
      <c r="H637" t="str">
        <f t="shared" si="51"/>
        <v/>
      </c>
    </row>
    <row r="638" spans="4:8" x14ac:dyDescent="0.25">
      <c r="D638" t="str">
        <f t="shared" si="52"/>
        <v/>
      </c>
      <c r="E638" s="51" t="str">
        <f t="shared" si="53"/>
        <v/>
      </c>
      <c r="F638" t="str">
        <f t="shared" si="54"/>
        <v/>
      </c>
      <c r="G638" t="str">
        <f t="shared" si="55"/>
        <v/>
      </c>
      <c r="H638" t="str">
        <f t="shared" si="51"/>
        <v/>
      </c>
    </row>
    <row r="639" spans="4:8" x14ac:dyDescent="0.25">
      <c r="D639" t="str">
        <f t="shared" si="52"/>
        <v/>
      </c>
      <c r="E639" s="51" t="str">
        <f t="shared" si="53"/>
        <v/>
      </c>
      <c r="F639" t="str">
        <f t="shared" si="54"/>
        <v/>
      </c>
      <c r="G639" t="str">
        <f t="shared" si="55"/>
        <v/>
      </c>
      <c r="H639" t="str">
        <f t="shared" si="51"/>
        <v/>
      </c>
    </row>
    <row r="640" spans="4:8" x14ac:dyDescent="0.25">
      <c r="D640" t="str">
        <f t="shared" si="52"/>
        <v/>
      </c>
      <c r="E640" s="51" t="str">
        <f t="shared" si="53"/>
        <v/>
      </c>
      <c r="F640" t="str">
        <f t="shared" si="54"/>
        <v/>
      </c>
      <c r="G640" t="str">
        <f t="shared" si="55"/>
        <v/>
      </c>
      <c r="H640" t="str">
        <f t="shared" si="51"/>
        <v/>
      </c>
    </row>
    <row r="641" spans="4:8" x14ac:dyDescent="0.25">
      <c r="D641" t="str">
        <f t="shared" si="52"/>
        <v/>
      </c>
      <c r="E641" s="51" t="str">
        <f t="shared" si="53"/>
        <v/>
      </c>
      <c r="F641" t="str">
        <f t="shared" si="54"/>
        <v/>
      </c>
      <c r="G641" t="str">
        <f t="shared" si="55"/>
        <v/>
      </c>
      <c r="H641" t="str">
        <f t="shared" si="51"/>
        <v/>
      </c>
    </row>
    <row r="642" spans="4:8" x14ac:dyDescent="0.25">
      <c r="D642" t="str">
        <f t="shared" si="52"/>
        <v/>
      </c>
      <c r="E642" s="51" t="str">
        <f t="shared" si="53"/>
        <v/>
      </c>
      <c r="F642" t="str">
        <f t="shared" si="54"/>
        <v/>
      </c>
      <c r="G642" t="str">
        <f t="shared" si="55"/>
        <v/>
      </c>
      <c r="H642" t="str">
        <f t="shared" ref="H642:H705" si="56">IF(ISBLANK(A642),"",DATEDIF(B642,DATE(Starting_year,1,1),"m"))</f>
        <v/>
      </c>
    </row>
    <row r="643" spans="4:8" x14ac:dyDescent="0.25">
      <c r="D643" t="str">
        <f t="shared" ref="D643:D706" si="57">IF(NOT(ISBLANK(A643)),IF(AND(ISNUMBER(B643),OR(C643="Laptop",C643="Desktop")),"",1),"")</f>
        <v/>
      </c>
      <c r="E643" s="51" t="str">
        <f t="shared" si="53"/>
        <v/>
      </c>
      <c r="F643" t="str">
        <f t="shared" si="54"/>
        <v/>
      </c>
      <c r="G643" t="str">
        <f t="shared" si="55"/>
        <v/>
      </c>
      <c r="H643" t="str">
        <f t="shared" si="56"/>
        <v/>
      </c>
    </row>
    <row r="644" spans="4:8" x14ac:dyDescent="0.25">
      <c r="D644" t="str">
        <f t="shared" si="57"/>
        <v/>
      </c>
      <c r="E644" s="51" t="str">
        <f t="shared" si="53"/>
        <v/>
      </c>
      <c r="F644" t="str">
        <f t="shared" si="54"/>
        <v/>
      </c>
      <c r="G644" t="str">
        <f t="shared" si="55"/>
        <v/>
      </c>
      <c r="H644" t="str">
        <f t="shared" si="56"/>
        <v/>
      </c>
    </row>
    <row r="645" spans="4:8" x14ac:dyDescent="0.25">
      <c r="D645" t="str">
        <f t="shared" si="57"/>
        <v/>
      </c>
      <c r="E645" s="51" t="str">
        <f t="shared" si="53"/>
        <v/>
      </c>
      <c r="F645" t="str">
        <f t="shared" si="54"/>
        <v/>
      </c>
      <c r="G645" t="str">
        <f t="shared" si="55"/>
        <v/>
      </c>
      <c r="H645" t="str">
        <f t="shared" si="56"/>
        <v/>
      </c>
    </row>
    <row r="646" spans="4:8" x14ac:dyDescent="0.25">
      <c r="D646" t="str">
        <f t="shared" si="57"/>
        <v/>
      </c>
      <c r="E646" s="51" t="str">
        <f t="shared" si="53"/>
        <v/>
      </c>
      <c r="F646" t="str">
        <f t="shared" si="54"/>
        <v/>
      </c>
      <c r="G646" t="str">
        <f t="shared" si="55"/>
        <v/>
      </c>
      <c r="H646" t="str">
        <f t="shared" si="56"/>
        <v/>
      </c>
    </row>
    <row r="647" spans="4:8" x14ac:dyDescent="0.25">
      <c r="D647" t="str">
        <f t="shared" si="57"/>
        <v/>
      </c>
      <c r="E647" s="51" t="str">
        <f t="shared" si="53"/>
        <v/>
      </c>
      <c r="F647" t="str">
        <f t="shared" si="54"/>
        <v/>
      </c>
      <c r="G647" t="str">
        <f t="shared" si="55"/>
        <v/>
      </c>
      <c r="H647" t="str">
        <f t="shared" si="56"/>
        <v/>
      </c>
    </row>
    <row r="648" spans="4:8" x14ac:dyDescent="0.25">
      <c r="D648" t="str">
        <f t="shared" si="57"/>
        <v/>
      </c>
      <c r="E648" s="51" t="str">
        <f t="shared" si="53"/>
        <v/>
      </c>
      <c r="F648" t="str">
        <f t="shared" si="54"/>
        <v/>
      </c>
      <c r="G648" t="str">
        <f t="shared" si="55"/>
        <v/>
      </c>
      <c r="H648" t="str">
        <f t="shared" si="56"/>
        <v/>
      </c>
    </row>
    <row r="649" spans="4:8" x14ac:dyDescent="0.25">
      <c r="D649" t="str">
        <f t="shared" si="57"/>
        <v/>
      </c>
      <c r="E649" s="51" t="str">
        <f t="shared" si="53"/>
        <v/>
      </c>
      <c r="F649" t="str">
        <f t="shared" si="54"/>
        <v/>
      </c>
      <c r="G649" t="str">
        <f t="shared" si="55"/>
        <v/>
      </c>
      <c r="H649" t="str">
        <f t="shared" si="56"/>
        <v/>
      </c>
    </row>
    <row r="650" spans="4:8" x14ac:dyDescent="0.25">
      <c r="D650" t="str">
        <f t="shared" si="57"/>
        <v/>
      </c>
      <c r="E650" s="51" t="str">
        <f t="shared" ref="E650:E713" si="58">IF(ISBLANK(B650),"",B650+IF(C650="Laptop",Laptop_lifespan*365,Desktop_lifespan*365)+1)</f>
        <v/>
      </c>
      <c r="F650" t="str">
        <f t="shared" ref="F650:F713" si="59">IF(ISBLANK(B650),"",YEAR(E650))</f>
        <v/>
      </c>
      <c r="G650" t="str">
        <f t="shared" ref="G650:G713" si="60">IF(F650&lt;=Starting_year-1,1,IF(F650=Starting_year,MONTH(E650),""))</f>
        <v/>
      </c>
      <c r="H650" t="str">
        <f t="shared" si="56"/>
        <v/>
      </c>
    </row>
    <row r="651" spans="4:8" x14ac:dyDescent="0.25">
      <c r="D651" t="str">
        <f t="shared" si="57"/>
        <v/>
      </c>
      <c r="E651" s="51" t="str">
        <f t="shared" si="58"/>
        <v/>
      </c>
      <c r="F651" t="str">
        <f t="shared" si="59"/>
        <v/>
      </c>
      <c r="G651" t="str">
        <f t="shared" si="60"/>
        <v/>
      </c>
      <c r="H651" t="str">
        <f t="shared" si="56"/>
        <v/>
      </c>
    </row>
    <row r="652" spans="4:8" x14ac:dyDescent="0.25">
      <c r="D652" t="str">
        <f t="shared" si="57"/>
        <v/>
      </c>
      <c r="E652" s="51" t="str">
        <f t="shared" si="58"/>
        <v/>
      </c>
      <c r="F652" t="str">
        <f t="shared" si="59"/>
        <v/>
      </c>
      <c r="G652" t="str">
        <f t="shared" si="60"/>
        <v/>
      </c>
      <c r="H652" t="str">
        <f t="shared" si="56"/>
        <v/>
      </c>
    </row>
    <row r="653" spans="4:8" x14ac:dyDescent="0.25">
      <c r="D653" t="str">
        <f t="shared" si="57"/>
        <v/>
      </c>
      <c r="E653" s="51" t="str">
        <f t="shared" si="58"/>
        <v/>
      </c>
      <c r="F653" t="str">
        <f t="shared" si="59"/>
        <v/>
      </c>
      <c r="G653" t="str">
        <f t="shared" si="60"/>
        <v/>
      </c>
      <c r="H653" t="str">
        <f t="shared" si="56"/>
        <v/>
      </c>
    </row>
    <row r="654" spans="4:8" x14ac:dyDescent="0.25">
      <c r="D654" t="str">
        <f t="shared" si="57"/>
        <v/>
      </c>
      <c r="E654" s="51" t="str">
        <f t="shared" si="58"/>
        <v/>
      </c>
      <c r="F654" t="str">
        <f t="shared" si="59"/>
        <v/>
      </c>
      <c r="G654" t="str">
        <f t="shared" si="60"/>
        <v/>
      </c>
      <c r="H654" t="str">
        <f t="shared" si="56"/>
        <v/>
      </c>
    </row>
    <row r="655" spans="4:8" x14ac:dyDescent="0.25">
      <c r="D655" t="str">
        <f t="shared" si="57"/>
        <v/>
      </c>
      <c r="E655" s="51" t="str">
        <f t="shared" si="58"/>
        <v/>
      </c>
      <c r="F655" t="str">
        <f t="shared" si="59"/>
        <v/>
      </c>
      <c r="G655" t="str">
        <f t="shared" si="60"/>
        <v/>
      </c>
      <c r="H655" t="str">
        <f t="shared" si="56"/>
        <v/>
      </c>
    </row>
    <row r="656" spans="4:8" x14ac:dyDescent="0.25">
      <c r="D656" t="str">
        <f t="shared" si="57"/>
        <v/>
      </c>
      <c r="E656" s="51" t="str">
        <f t="shared" si="58"/>
        <v/>
      </c>
      <c r="F656" t="str">
        <f t="shared" si="59"/>
        <v/>
      </c>
      <c r="G656" t="str">
        <f t="shared" si="60"/>
        <v/>
      </c>
      <c r="H656" t="str">
        <f t="shared" si="56"/>
        <v/>
      </c>
    </row>
    <row r="657" spans="4:8" x14ac:dyDescent="0.25">
      <c r="D657" t="str">
        <f t="shared" si="57"/>
        <v/>
      </c>
      <c r="E657" s="51" t="str">
        <f t="shared" si="58"/>
        <v/>
      </c>
      <c r="F657" t="str">
        <f t="shared" si="59"/>
        <v/>
      </c>
      <c r="G657" t="str">
        <f t="shared" si="60"/>
        <v/>
      </c>
      <c r="H657" t="str">
        <f t="shared" si="56"/>
        <v/>
      </c>
    </row>
    <row r="658" spans="4:8" x14ac:dyDescent="0.25">
      <c r="D658" t="str">
        <f t="shared" si="57"/>
        <v/>
      </c>
      <c r="E658" s="51" t="str">
        <f t="shared" si="58"/>
        <v/>
      </c>
      <c r="F658" t="str">
        <f t="shared" si="59"/>
        <v/>
      </c>
      <c r="G658" t="str">
        <f t="shared" si="60"/>
        <v/>
      </c>
      <c r="H658" t="str">
        <f t="shared" si="56"/>
        <v/>
      </c>
    </row>
    <row r="659" spans="4:8" x14ac:dyDescent="0.25">
      <c r="D659" t="str">
        <f t="shared" si="57"/>
        <v/>
      </c>
      <c r="E659" s="51" t="str">
        <f t="shared" si="58"/>
        <v/>
      </c>
      <c r="F659" t="str">
        <f t="shared" si="59"/>
        <v/>
      </c>
      <c r="G659" t="str">
        <f t="shared" si="60"/>
        <v/>
      </c>
      <c r="H659" t="str">
        <f t="shared" si="56"/>
        <v/>
      </c>
    </row>
    <row r="660" spans="4:8" x14ac:dyDescent="0.25">
      <c r="D660" t="str">
        <f t="shared" si="57"/>
        <v/>
      </c>
      <c r="E660" s="51" t="str">
        <f t="shared" si="58"/>
        <v/>
      </c>
      <c r="F660" t="str">
        <f t="shared" si="59"/>
        <v/>
      </c>
      <c r="G660" t="str">
        <f t="shared" si="60"/>
        <v/>
      </c>
      <c r="H660" t="str">
        <f t="shared" si="56"/>
        <v/>
      </c>
    </row>
    <row r="661" spans="4:8" x14ac:dyDescent="0.25">
      <c r="D661" t="str">
        <f t="shared" si="57"/>
        <v/>
      </c>
      <c r="E661" s="51" t="str">
        <f t="shared" si="58"/>
        <v/>
      </c>
      <c r="F661" t="str">
        <f t="shared" si="59"/>
        <v/>
      </c>
      <c r="G661" t="str">
        <f t="shared" si="60"/>
        <v/>
      </c>
      <c r="H661" t="str">
        <f t="shared" si="56"/>
        <v/>
      </c>
    </row>
    <row r="662" spans="4:8" x14ac:dyDescent="0.25">
      <c r="D662" t="str">
        <f t="shared" si="57"/>
        <v/>
      </c>
      <c r="E662" s="51" t="str">
        <f t="shared" si="58"/>
        <v/>
      </c>
      <c r="F662" t="str">
        <f t="shared" si="59"/>
        <v/>
      </c>
      <c r="G662" t="str">
        <f t="shared" si="60"/>
        <v/>
      </c>
      <c r="H662" t="str">
        <f t="shared" si="56"/>
        <v/>
      </c>
    </row>
    <row r="663" spans="4:8" x14ac:dyDescent="0.25">
      <c r="D663" t="str">
        <f t="shared" si="57"/>
        <v/>
      </c>
      <c r="E663" s="51" t="str">
        <f t="shared" si="58"/>
        <v/>
      </c>
      <c r="F663" t="str">
        <f t="shared" si="59"/>
        <v/>
      </c>
      <c r="G663" t="str">
        <f t="shared" si="60"/>
        <v/>
      </c>
      <c r="H663" t="str">
        <f t="shared" si="56"/>
        <v/>
      </c>
    </row>
    <row r="664" spans="4:8" x14ac:dyDescent="0.25">
      <c r="D664" t="str">
        <f t="shared" si="57"/>
        <v/>
      </c>
      <c r="E664" s="51" t="str">
        <f t="shared" si="58"/>
        <v/>
      </c>
      <c r="F664" t="str">
        <f t="shared" si="59"/>
        <v/>
      </c>
      <c r="G664" t="str">
        <f t="shared" si="60"/>
        <v/>
      </c>
      <c r="H664" t="str">
        <f t="shared" si="56"/>
        <v/>
      </c>
    </row>
    <row r="665" spans="4:8" x14ac:dyDescent="0.25">
      <c r="D665" t="str">
        <f t="shared" si="57"/>
        <v/>
      </c>
      <c r="E665" s="51" t="str">
        <f t="shared" si="58"/>
        <v/>
      </c>
      <c r="F665" t="str">
        <f t="shared" si="59"/>
        <v/>
      </c>
      <c r="G665" t="str">
        <f t="shared" si="60"/>
        <v/>
      </c>
      <c r="H665" t="str">
        <f t="shared" si="56"/>
        <v/>
      </c>
    </row>
    <row r="666" spans="4:8" x14ac:dyDescent="0.25">
      <c r="D666" t="str">
        <f t="shared" si="57"/>
        <v/>
      </c>
      <c r="E666" s="51" t="str">
        <f t="shared" si="58"/>
        <v/>
      </c>
      <c r="F666" t="str">
        <f t="shared" si="59"/>
        <v/>
      </c>
      <c r="G666" t="str">
        <f t="shared" si="60"/>
        <v/>
      </c>
      <c r="H666" t="str">
        <f t="shared" si="56"/>
        <v/>
      </c>
    </row>
    <row r="667" spans="4:8" x14ac:dyDescent="0.25">
      <c r="D667" t="str">
        <f t="shared" si="57"/>
        <v/>
      </c>
      <c r="E667" s="51" t="str">
        <f t="shared" si="58"/>
        <v/>
      </c>
      <c r="F667" t="str">
        <f t="shared" si="59"/>
        <v/>
      </c>
      <c r="G667" t="str">
        <f t="shared" si="60"/>
        <v/>
      </c>
      <c r="H667" t="str">
        <f t="shared" si="56"/>
        <v/>
      </c>
    </row>
    <row r="668" spans="4:8" x14ac:dyDescent="0.25">
      <c r="D668" t="str">
        <f t="shared" si="57"/>
        <v/>
      </c>
      <c r="E668" s="51" t="str">
        <f t="shared" si="58"/>
        <v/>
      </c>
      <c r="F668" t="str">
        <f t="shared" si="59"/>
        <v/>
      </c>
      <c r="G668" t="str">
        <f t="shared" si="60"/>
        <v/>
      </c>
      <c r="H668" t="str">
        <f t="shared" si="56"/>
        <v/>
      </c>
    </row>
    <row r="669" spans="4:8" x14ac:dyDescent="0.25">
      <c r="D669" t="str">
        <f t="shared" si="57"/>
        <v/>
      </c>
      <c r="E669" s="51" t="str">
        <f t="shared" si="58"/>
        <v/>
      </c>
      <c r="F669" t="str">
        <f t="shared" si="59"/>
        <v/>
      </c>
      <c r="G669" t="str">
        <f t="shared" si="60"/>
        <v/>
      </c>
      <c r="H669" t="str">
        <f t="shared" si="56"/>
        <v/>
      </c>
    </row>
    <row r="670" spans="4:8" x14ac:dyDescent="0.25">
      <c r="D670" t="str">
        <f t="shared" si="57"/>
        <v/>
      </c>
      <c r="E670" s="51" t="str">
        <f t="shared" si="58"/>
        <v/>
      </c>
      <c r="F670" t="str">
        <f t="shared" si="59"/>
        <v/>
      </c>
      <c r="G670" t="str">
        <f t="shared" si="60"/>
        <v/>
      </c>
      <c r="H670" t="str">
        <f t="shared" si="56"/>
        <v/>
      </c>
    </row>
    <row r="671" spans="4:8" x14ac:dyDescent="0.25">
      <c r="D671" t="str">
        <f t="shared" si="57"/>
        <v/>
      </c>
      <c r="E671" s="51" t="str">
        <f t="shared" si="58"/>
        <v/>
      </c>
      <c r="F671" t="str">
        <f t="shared" si="59"/>
        <v/>
      </c>
      <c r="G671" t="str">
        <f t="shared" si="60"/>
        <v/>
      </c>
      <c r="H671" t="str">
        <f t="shared" si="56"/>
        <v/>
      </c>
    </row>
    <row r="672" spans="4:8" x14ac:dyDescent="0.25">
      <c r="D672" t="str">
        <f t="shared" si="57"/>
        <v/>
      </c>
      <c r="E672" s="51" t="str">
        <f t="shared" si="58"/>
        <v/>
      </c>
      <c r="F672" t="str">
        <f t="shared" si="59"/>
        <v/>
      </c>
      <c r="G672" t="str">
        <f t="shared" si="60"/>
        <v/>
      </c>
      <c r="H672" t="str">
        <f t="shared" si="56"/>
        <v/>
      </c>
    </row>
    <row r="673" spans="4:8" x14ac:dyDescent="0.25">
      <c r="D673" t="str">
        <f t="shared" si="57"/>
        <v/>
      </c>
      <c r="E673" s="51" t="str">
        <f t="shared" si="58"/>
        <v/>
      </c>
      <c r="F673" t="str">
        <f t="shared" si="59"/>
        <v/>
      </c>
      <c r="G673" t="str">
        <f t="shared" si="60"/>
        <v/>
      </c>
      <c r="H673" t="str">
        <f t="shared" si="56"/>
        <v/>
      </c>
    </row>
    <row r="674" spans="4:8" x14ac:dyDescent="0.25">
      <c r="D674" t="str">
        <f t="shared" si="57"/>
        <v/>
      </c>
      <c r="E674" s="51" t="str">
        <f t="shared" si="58"/>
        <v/>
      </c>
      <c r="F674" t="str">
        <f t="shared" si="59"/>
        <v/>
      </c>
      <c r="G674" t="str">
        <f t="shared" si="60"/>
        <v/>
      </c>
      <c r="H674" t="str">
        <f t="shared" si="56"/>
        <v/>
      </c>
    </row>
    <row r="675" spans="4:8" x14ac:dyDescent="0.25">
      <c r="D675" t="str">
        <f t="shared" si="57"/>
        <v/>
      </c>
      <c r="E675" s="51" t="str">
        <f t="shared" si="58"/>
        <v/>
      </c>
      <c r="F675" t="str">
        <f t="shared" si="59"/>
        <v/>
      </c>
      <c r="G675" t="str">
        <f t="shared" si="60"/>
        <v/>
      </c>
      <c r="H675" t="str">
        <f t="shared" si="56"/>
        <v/>
      </c>
    </row>
    <row r="676" spans="4:8" x14ac:dyDescent="0.25">
      <c r="D676" t="str">
        <f t="shared" si="57"/>
        <v/>
      </c>
      <c r="E676" s="51" t="str">
        <f t="shared" si="58"/>
        <v/>
      </c>
      <c r="F676" t="str">
        <f t="shared" si="59"/>
        <v/>
      </c>
      <c r="G676" t="str">
        <f t="shared" si="60"/>
        <v/>
      </c>
      <c r="H676" t="str">
        <f t="shared" si="56"/>
        <v/>
      </c>
    </row>
    <row r="677" spans="4:8" x14ac:dyDescent="0.25">
      <c r="D677" t="str">
        <f t="shared" si="57"/>
        <v/>
      </c>
      <c r="E677" s="51" t="str">
        <f t="shared" si="58"/>
        <v/>
      </c>
      <c r="F677" t="str">
        <f t="shared" si="59"/>
        <v/>
      </c>
      <c r="G677" t="str">
        <f t="shared" si="60"/>
        <v/>
      </c>
      <c r="H677" t="str">
        <f t="shared" si="56"/>
        <v/>
      </c>
    </row>
    <row r="678" spans="4:8" x14ac:dyDescent="0.25">
      <c r="D678" t="str">
        <f t="shared" si="57"/>
        <v/>
      </c>
      <c r="E678" s="51" t="str">
        <f t="shared" si="58"/>
        <v/>
      </c>
      <c r="F678" t="str">
        <f t="shared" si="59"/>
        <v/>
      </c>
      <c r="G678" t="str">
        <f t="shared" si="60"/>
        <v/>
      </c>
      <c r="H678" t="str">
        <f t="shared" si="56"/>
        <v/>
      </c>
    </row>
    <row r="679" spans="4:8" x14ac:dyDescent="0.25">
      <c r="D679" t="str">
        <f t="shared" si="57"/>
        <v/>
      </c>
      <c r="E679" s="51" t="str">
        <f t="shared" si="58"/>
        <v/>
      </c>
      <c r="F679" t="str">
        <f t="shared" si="59"/>
        <v/>
      </c>
      <c r="G679" t="str">
        <f t="shared" si="60"/>
        <v/>
      </c>
      <c r="H679" t="str">
        <f t="shared" si="56"/>
        <v/>
      </c>
    </row>
    <row r="680" spans="4:8" x14ac:dyDescent="0.25">
      <c r="D680" t="str">
        <f t="shared" si="57"/>
        <v/>
      </c>
      <c r="E680" s="51" t="str">
        <f t="shared" si="58"/>
        <v/>
      </c>
      <c r="F680" t="str">
        <f t="shared" si="59"/>
        <v/>
      </c>
      <c r="G680" t="str">
        <f t="shared" si="60"/>
        <v/>
      </c>
      <c r="H680" t="str">
        <f t="shared" si="56"/>
        <v/>
      </c>
    </row>
    <row r="681" spans="4:8" x14ac:dyDescent="0.25">
      <c r="D681" t="str">
        <f t="shared" si="57"/>
        <v/>
      </c>
      <c r="E681" s="51" t="str">
        <f t="shared" si="58"/>
        <v/>
      </c>
      <c r="F681" t="str">
        <f t="shared" si="59"/>
        <v/>
      </c>
      <c r="G681" t="str">
        <f t="shared" si="60"/>
        <v/>
      </c>
      <c r="H681" t="str">
        <f t="shared" si="56"/>
        <v/>
      </c>
    </row>
    <row r="682" spans="4:8" x14ac:dyDescent="0.25">
      <c r="D682" t="str">
        <f t="shared" si="57"/>
        <v/>
      </c>
      <c r="E682" s="51" t="str">
        <f t="shared" si="58"/>
        <v/>
      </c>
      <c r="F682" t="str">
        <f t="shared" si="59"/>
        <v/>
      </c>
      <c r="G682" t="str">
        <f t="shared" si="60"/>
        <v/>
      </c>
      <c r="H682" t="str">
        <f t="shared" si="56"/>
        <v/>
      </c>
    </row>
    <row r="683" spans="4:8" x14ac:dyDescent="0.25">
      <c r="D683" t="str">
        <f t="shared" si="57"/>
        <v/>
      </c>
      <c r="E683" s="51" t="str">
        <f t="shared" si="58"/>
        <v/>
      </c>
      <c r="F683" t="str">
        <f t="shared" si="59"/>
        <v/>
      </c>
      <c r="G683" t="str">
        <f t="shared" si="60"/>
        <v/>
      </c>
      <c r="H683" t="str">
        <f t="shared" si="56"/>
        <v/>
      </c>
    </row>
    <row r="684" spans="4:8" x14ac:dyDescent="0.25">
      <c r="D684" t="str">
        <f t="shared" si="57"/>
        <v/>
      </c>
      <c r="E684" s="51" t="str">
        <f t="shared" si="58"/>
        <v/>
      </c>
      <c r="F684" t="str">
        <f t="shared" si="59"/>
        <v/>
      </c>
      <c r="G684" t="str">
        <f t="shared" si="60"/>
        <v/>
      </c>
      <c r="H684" t="str">
        <f t="shared" si="56"/>
        <v/>
      </c>
    </row>
    <row r="685" spans="4:8" x14ac:dyDescent="0.25">
      <c r="D685" t="str">
        <f t="shared" si="57"/>
        <v/>
      </c>
      <c r="E685" s="51" t="str">
        <f t="shared" si="58"/>
        <v/>
      </c>
      <c r="F685" t="str">
        <f t="shared" si="59"/>
        <v/>
      </c>
      <c r="G685" t="str">
        <f t="shared" si="60"/>
        <v/>
      </c>
      <c r="H685" t="str">
        <f t="shared" si="56"/>
        <v/>
      </c>
    </row>
    <row r="686" spans="4:8" x14ac:dyDescent="0.25">
      <c r="D686" t="str">
        <f t="shared" si="57"/>
        <v/>
      </c>
      <c r="E686" s="51" t="str">
        <f t="shared" si="58"/>
        <v/>
      </c>
      <c r="F686" t="str">
        <f t="shared" si="59"/>
        <v/>
      </c>
      <c r="G686" t="str">
        <f t="shared" si="60"/>
        <v/>
      </c>
      <c r="H686" t="str">
        <f t="shared" si="56"/>
        <v/>
      </c>
    </row>
    <row r="687" spans="4:8" x14ac:dyDescent="0.25">
      <c r="D687" t="str">
        <f t="shared" si="57"/>
        <v/>
      </c>
      <c r="E687" s="51" t="str">
        <f t="shared" si="58"/>
        <v/>
      </c>
      <c r="F687" t="str">
        <f t="shared" si="59"/>
        <v/>
      </c>
      <c r="G687" t="str">
        <f t="shared" si="60"/>
        <v/>
      </c>
      <c r="H687" t="str">
        <f t="shared" si="56"/>
        <v/>
      </c>
    </row>
    <row r="688" spans="4:8" x14ac:dyDescent="0.25">
      <c r="D688" t="str">
        <f t="shared" si="57"/>
        <v/>
      </c>
      <c r="E688" s="51" t="str">
        <f t="shared" si="58"/>
        <v/>
      </c>
      <c r="F688" t="str">
        <f t="shared" si="59"/>
        <v/>
      </c>
      <c r="G688" t="str">
        <f t="shared" si="60"/>
        <v/>
      </c>
      <c r="H688" t="str">
        <f t="shared" si="56"/>
        <v/>
      </c>
    </row>
    <row r="689" spans="4:8" x14ac:dyDescent="0.25">
      <c r="D689" t="str">
        <f t="shared" si="57"/>
        <v/>
      </c>
      <c r="E689" s="51" t="str">
        <f t="shared" si="58"/>
        <v/>
      </c>
      <c r="F689" t="str">
        <f t="shared" si="59"/>
        <v/>
      </c>
      <c r="G689" t="str">
        <f t="shared" si="60"/>
        <v/>
      </c>
      <c r="H689" t="str">
        <f t="shared" si="56"/>
        <v/>
      </c>
    </row>
    <row r="690" spans="4:8" x14ac:dyDescent="0.25">
      <c r="D690" t="str">
        <f t="shared" si="57"/>
        <v/>
      </c>
      <c r="E690" s="51" t="str">
        <f t="shared" si="58"/>
        <v/>
      </c>
      <c r="F690" t="str">
        <f t="shared" si="59"/>
        <v/>
      </c>
      <c r="G690" t="str">
        <f t="shared" si="60"/>
        <v/>
      </c>
      <c r="H690" t="str">
        <f t="shared" si="56"/>
        <v/>
      </c>
    </row>
    <row r="691" spans="4:8" x14ac:dyDescent="0.25">
      <c r="D691" t="str">
        <f t="shared" si="57"/>
        <v/>
      </c>
      <c r="E691" s="51" t="str">
        <f t="shared" si="58"/>
        <v/>
      </c>
      <c r="F691" t="str">
        <f t="shared" si="59"/>
        <v/>
      </c>
      <c r="G691" t="str">
        <f t="shared" si="60"/>
        <v/>
      </c>
      <c r="H691" t="str">
        <f t="shared" si="56"/>
        <v/>
      </c>
    </row>
    <row r="692" spans="4:8" x14ac:dyDescent="0.25">
      <c r="D692" t="str">
        <f t="shared" si="57"/>
        <v/>
      </c>
      <c r="E692" s="51" t="str">
        <f t="shared" si="58"/>
        <v/>
      </c>
      <c r="F692" t="str">
        <f t="shared" si="59"/>
        <v/>
      </c>
      <c r="G692" t="str">
        <f t="shared" si="60"/>
        <v/>
      </c>
      <c r="H692" t="str">
        <f t="shared" si="56"/>
        <v/>
      </c>
    </row>
    <row r="693" spans="4:8" x14ac:dyDescent="0.25">
      <c r="D693" t="str">
        <f t="shared" si="57"/>
        <v/>
      </c>
      <c r="E693" s="51" t="str">
        <f t="shared" si="58"/>
        <v/>
      </c>
      <c r="F693" t="str">
        <f t="shared" si="59"/>
        <v/>
      </c>
      <c r="G693" t="str">
        <f t="shared" si="60"/>
        <v/>
      </c>
      <c r="H693" t="str">
        <f t="shared" si="56"/>
        <v/>
      </c>
    </row>
    <row r="694" spans="4:8" x14ac:dyDescent="0.25">
      <c r="D694" t="str">
        <f t="shared" si="57"/>
        <v/>
      </c>
      <c r="E694" s="51" t="str">
        <f t="shared" si="58"/>
        <v/>
      </c>
      <c r="F694" t="str">
        <f t="shared" si="59"/>
        <v/>
      </c>
      <c r="G694" t="str">
        <f t="shared" si="60"/>
        <v/>
      </c>
      <c r="H694" t="str">
        <f t="shared" si="56"/>
        <v/>
      </c>
    </row>
    <row r="695" spans="4:8" x14ac:dyDescent="0.25">
      <c r="D695" t="str">
        <f t="shared" si="57"/>
        <v/>
      </c>
      <c r="E695" s="51" t="str">
        <f t="shared" si="58"/>
        <v/>
      </c>
      <c r="F695" t="str">
        <f t="shared" si="59"/>
        <v/>
      </c>
      <c r="G695" t="str">
        <f t="shared" si="60"/>
        <v/>
      </c>
      <c r="H695" t="str">
        <f t="shared" si="56"/>
        <v/>
      </c>
    </row>
    <row r="696" spans="4:8" x14ac:dyDescent="0.25">
      <c r="D696" t="str">
        <f t="shared" si="57"/>
        <v/>
      </c>
      <c r="E696" s="51" t="str">
        <f t="shared" si="58"/>
        <v/>
      </c>
      <c r="F696" t="str">
        <f t="shared" si="59"/>
        <v/>
      </c>
      <c r="G696" t="str">
        <f t="shared" si="60"/>
        <v/>
      </c>
      <c r="H696" t="str">
        <f t="shared" si="56"/>
        <v/>
      </c>
    </row>
    <row r="697" spans="4:8" x14ac:dyDescent="0.25">
      <c r="D697" t="str">
        <f t="shared" si="57"/>
        <v/>
      </c>
      <c r="E697" s="51" t="str">
        <f t="shared" si="58"/>
        <v/>
      </c>
      <c r="F697" t="str">
        <f t="shared" si="59"/>
        <v/>
      </c>
      <c r="G697" t="str">
        <f t="shared" si="60"/>
        <v/>
      </c>
      <c r="H697" t="str">
        <f t="shared" si="56"/>
        <v/>
      </c>
    </row>
    <row r="698" spans="4:8" x14ac:dyDescent="0.25">
      <c r="D698" t="str">
        <f t="shared" si="57"/>
        <v/>
      </c>
      <c r="E698" s="51" t="str">
        <f t="shared" si="58"/>
        <v/>
      </c>
      <c r="F698" t="str">
        <f t="shared" si="59"/>
        <v/>
      </c>
      <c r="G698" t="str">
        <f t="shared" si="60"/>
        <v/>
      </c>
      <c r="H698" t="str">
        <f t="shared" si="56"/>
        <v/>
      </c>
    </row>
    <row r="699" spans="4:8" x14ac:dyDescent="0.25">
      <c r="D699" t="str">
        <f t="shared" si="57"/>
        <v/>
      </c>
      <c r="E699" s="51" t="str">
        <f t="shared" si="58"/>
        <v/>
      </c>
      <c r="F699" t="str">
        <f t="shared" si="59"/>
        <v/>
      </c>
      <c r="G699" t="str">
        <f t="shared" si="60"/>
        <v/>
      </c>
      <c r="H699" t="str">
        <f t="shared" si="56"/>
        <v/>
      </c>
    </row>
    <row r="700" spans="4:8" x14ac:dyDescent="0.25">
      <c r="D700" t="str">
        <f t="shared" si="57"/>
        <v/>
      </c>
      <c r="E700" s="51" t="str">
        <f t="shared" si="58"/>
        <v/>
      </c>
      <c r="F700" t="str">
        <f t="shared" si="59"/>
        <v/>
      </c>
      <c r="G700" t="str">
        <f t="shared" si="60"/>
        <v/>
      </c>
      <c r="H700" t="str">
        <f t="shared" si="56"/>
        <v/>
      </c>
    </row>
    <row r="701" spans="4:8" x14ac:dyDescent="0.25">
      <c r="D701" t="str">
        <f t="shared" si="57"/>
        <v/>
      </c>
      <c r="E701" s="51" t="str">
        <f t="shared" si="58"/>
        <v/>
      </c>
      <c r="F701" t="str">
        <f t="shared" si="59"/>
        <v/>
      </c>
      <c r="G701" t="str">
        <f t="shared" si="60"/>
        <v/>
      </c>
      <c r="H701" t="str">
        <f t="shared" si="56"/>
        <v/>
      </c>
    </row>
    <row r="702" spans="4:8" x14ac:dyDescent="0.25">
      <c r="D702" t="str">
        <f t="shared" si="57"/>
        <v/>
      </c>
      <c r="E702" s="51" t="str">
        <f t="shared" si="58"/>
        <v/>
      </c>
      <c r="F702" t="str">
        <f t="shared" si="59"/>
        <v/>
      </c>
      <c r="G702" t="str">
        <f t="shared" si="60"/>
        <v/>
      </c>
      <c r="H702" t="str">
        <f t="shared" si="56"/>
        <v/>
      </c>
    </row>
    <row r="703" spans="4:8" x14ac:dyDescent="0.25">
      <c r="D703" t="str">
        <f t="shared" si="57"/>
        <v/>
      </c>
      <c r="E703" s="51" t="str">
        <f t="shared" si="58"/>
        <v/>
      </c>
      <c r="F703" t="str">
        <f t="shared" si="59"/>
        <v/>
      </c>
      <c r="G703" t="str">
        <f t="shared" si="60"/>
        <v/>
      </c>
      <c r="H703" t="str">
        <f t="shared" si="56"/>
        <v/>
      </c>
    </row>
    <row r="704" spans="4:8" x14ac:dyDescent="0.25">
      <c r="D704" t="str">
        <f t="shared" si="57"/>
        <v/>
      </c>
      <c r="E704" s="51" t="str">
        <f t="shared" si="58"/>
        <v/>
      </c>
      <c r="F704" t="str">
        <f t="shared" si="59"/>
        <v/>
      </c>
      <c r="G704" t="str">
        <f t="shared" si="60"/>
        <v/>
      </c>
      <c r="H704" t="str">
        <f t="shared" si="56"/>
        <v/>
      </c>
    </row>
    <row r="705" spans="4:8" x14ac:dyDescent="0.25">
      <c r="D705" t="str">
        <f t="shared" si="57"/>
        <v/>
      </c>
      <c r="E705" s="51" t="str">
        <f t="shared" si="58"/>
        <v/>
      </c>
      <c r="F705" t="str">
        <f t="shared" si="59"/>
        <v/>
      </c>
      <c r="G705" t="str">
        <f t="shared" si="60"/>
        <v/>
      </c>
      <c r="H705" t="str">
        <f t="shared" si="56"/>
        <v/>
      </c>
    </row>
    <row r="706" spans="4:8" x14ac:dyDescent="0.25">
      <c r="D706" t="str">
        <f t="shared" si="57"/>
        <v/>
      </c>
      <c r="E706" s="51" t="str">
        <f t="shared" si="58"/>
        <v/>
      </c>
      <c r="F706" t="str">
        <f t="shared" si="59"/>
        <v/>
      </c>
      <c r="G706" t="str">
        <f t="shared" si="60"/>
        <v/>
      </c>
      <c r="H706" t="str">
        <f t="shared" ref="H706:H769" si="61">IF(ISBLANK(A706),"",DATEDIF(B706,DATE(Starting_year,1,1),"m"))</f>
        <v/>
      </c>
    </row>
    <row r="707" spans="4:8" x14ac:dyDescent="0.25">
      <c r="D707" t="str">
        <f t="shared" ref="D707:D770" si="62">IF(NOT(ISBLANK(A707)),IF(AND(ISNUMBER(B707),OR(C707="Laptop",C707="Desktop")),"",1),"")</f>
        <v/>
      </c>
      <c r="E707" s="51" t="str">
        <f t="shared" si="58"/>
        <v/>
      </c>
      <c r="F707" t="str">
        <f t="shared" si="59"/>
        <v/>
      </c>
      <c r="G707" t="str">
        <f t="shared" si="60"/>
        <v/>
      </c>
      <c r="H707" t="str">
        <f t="shared" si="61"/>
        <v/>
      </c>
    </row>
    <row r="708" spans="4:8" x14ac:dyDescent="0.25">
      <c r="D708" t="str">
        <f t="shared" si="62"/>
        <v/>
      </c>
      <c r="E708" s="51" t="str">
        <f t="shared" si="58"/>
        <v/>
      </c>
      <c r="F708" t="str">
        <f t="shared" si="59"/>
        <v/>
      </c>
      <c r="G708" t="str">
        <f t="shared" si="60"/>
        <v/>
      </c>
      <c r="H708" t="str">
        <f t="shared" si="61"/>
        <v/>
      </c>
    </row>
    <row r="709" spans="4:8" x14ac:dyDescent="0.25">
      <c r="D709" t="str">
        <f t="shared" si="62"/>
        <v/>
      </c>
      <c r="E709" s="51" t="str">
        <f t="shared" si="58"/>
        <v/>
      </c>
      <c r="F709" t="str">
        <f t="shared" si="59"/>
        <v/>
      </c>
      <c r="G709" t="str">
        <f t="shared" si="60"/>
        <v/>
      </c>
      <c r="H709" t="str">
        <f t="shared" si="61"/>
        <v/>
      </c>
    </row>
    <row r="710" spans="4:8" x14ac:dyDescent="0.25">
      <c r="D710" t="str">
        <f t="shared" si="62"/>
        <v/>
      </c>
      <c r="E710" s="51" t="str">
        <f t="shared" si="58"/>
        <v/>
      </c>
      <c r="F710" t="str">
        <f t="shared" si="59"/>
        <v/>
      </c>
      <c r="G710" t="str">
        <f t="shared" si="60"/>
        <v/>
      </c>
      <c r="H710" t="str">
        <f t="shared" si="61"/>
        <v/>
      </c>
    </row>
    <row r="711" spans="4:8" x14ac:dyDescent="0.25">
      <c r="D711" t="str">
        <f t="shared" si="62"/>
        <v/>
      </c>
      <c r="E711" s="51" t="str">
        <f t="shared" si="58"/>
        <v/>
      </c>
      <c r="F711" t="str">
        <f t="shared" si="59"/>
        <v/>
      </c>
      <c r="G711" t="str">
        <f t="shared" si="60"/>
        <v/>
      </c>
      <c r="H711" t="str">
        <f t="shared" si="61"/>
        <v/>
      </c>
    </row>
    <row r="712" spans="4:8" x14ac:dyDescent="0.25">
      <c r="D712" t="str">
        <f t="shared" si="62"/>
        <v/>
      </c>
      <c r="E712" s="51" t="str">
        <f t="shared" si="58"/>
        <v/>
      </c>
      <c r="F712" t="str">
        <f t="shared" si="59"/>
        <v/>
      </c>
      <c r="G712" t="str">
        <f t="shared" si="60"/>
        <v/>
      </c>
      <c r="H712" t="str">
        <f t="shared" si="61"/>
        <v/>
      </c>
    </row>
    <row r="713" spans="4:8" x14ac:dyDescent="0.25">
      <c r="D713" t="str">
        <f t="shared" si="62"/>
        <v/>
      </c>
      <c r="E713" s="51" t="str">
        <f t="shared" si="58"/>
        <v/>
      </c>
      <c r="F713" t="str">
        <f t="shared" si="59"/>
        <v/>
      </c>
      <c r="G713" t="str">
        <f t="shared" si="60"/>
        <v/>
      </c>
      <c r="H713" t="str">
        <f t="shared" si="61"/>
        <v/>
      </c>
    </row>
    <row r="714" spans="4:8" x14ac:dyDescent="0.25">
      <c r="D714" t="str">
        <f t="shared" si="62"/>
        <v/>
      </c>
      <c r="E714" s="51" t="str">
        <f t="shared" ref="E714:E777" si="63">IF(ISBLANK(B714),"",B714+IF(C714="Laptop",Laptop_lifespan*365,Desktop_lifespan*365)+1)</f>
        <v/>
      </c>
      <c r="F714" t="str">
        <f t="shared" ref="F714:F777" si="64">IF(ISBLANK(B714),"",YEAR(E714))</f>
        <v/>
      </c>
      <c r="G714" t="str">
        <f t="shared" ref="G714:G777" si="65">IF(F714&lt;=Starting_year-1,1,IF(F714=Starting_year,MONTH(E714),""))</f>
        <v/>
      </c>
      <c r="H714" t="str">
        <f t="shared" si="61"/>
        <v/>
      </c>
    </row>
    <row r="715" spans="4:8" x14ac:dyDescent="0.25">
      <c r="D715" t="str">
        <f t="shared" si="62"/>
        <v/>
      </c>
      <c r="E715" s="51" t="str">
        <f t="shared" si="63"/>
        <v/>
      </c>
      <c r="F715" t="str">
        <f t="shared" si="64"/>
        <v/>
      </c>
      <c r="G715" t="str">
        <f t="shared" si="65"/>
        <v/>
      </c>
      <c r="H715" t="str">
        <f t="shared" si="61"/>
        <v/>
      </c>
    </row>
    <row r="716" spans="4:8" x14ac:dyDescent="0.25">
      <c r="D716" t="str">
        <f t="shared" si="62"/>
        <v/>
      </c>
      <c r="E716" s="51" t="str">
        <f t="shared" si="63"/>
        <v/>
      </c>
      <c r="F716" t="str">
        <f t="shared" si="64"/>
        <v/>
      </c>
      <c r="G716" t="str">
        <f t="shared" si="65"/>
        <v/>
      </c>
      <c r="H716" t="str">
        <f t="shared" si="61"/>
        <v/>
      </c>
    </row>
    <row r="717" spans="4:8" x14ac:dyDescent="0.25">
      <c r="D717" t="str">
        <f t="shared" si="62"/>
        <v/>
      </c>
      <c r="E717" s="51" t="str">
        <f t="shared" si="63"/>
        <v/>
      </c>
      <c r="F717" t="str">
        <f t="shared" si="64"/>
        <v/>
      </c>
      <c r="G717" t="str">
        <f t="shared" si="65"/>
        <v/>
      </c>
      <c r="H717" t="str">
        <f t="shared" si="61"/>
        <v/>
      </c>
    </row>
    <row r="718" spans="4:8" x14ac:dyDescent="0.25">
      <c r="D718" t="str">
        <f t="shared" si="62"/>
        <v/>
      </c>
      <c r="E718" s="51" t="str">
        <f t="shared" si="63"/>
        <v/>
      </c>
      <c r="F718" t="str">
        <f t="shared" si="64"/>
        <v/>
      </c>
      <c r="G718" t="str">
        <f t="shared" si="65"/>
        <v/>
      </c>
      <c r="H718" t="str">
        <f t="shared" si="61"/>
        <v/>
      </c>
    </row>
    <row r="719" spans="4:8" x14ac:dyDescent="0.25">
      <c r="D719" t="str">
        <f t="shared" si="62"/>
        <v/>
      </c>
      <c r="E719" s="51" t="str">
        <f t="shared" si="63"/>
        <v/>
      </c>
      <c r="F719" t="str">
        <f t="shared" si="64"/>
        <v/>
      </c>
      <c r="G719" t="str">
        <f t="shared" si="65"/>
        <v/>
      </c>
      <c r="H719" t="str">
        <f t="shared" si="61"/>
        <v/>
      </c>
    </row>
    <row r="720" spans="4:8" x14ac:dyDescent="0.25">
      <c r="D720" t="str">
        <f t="shared" si="62"/>
        <v/>
      </c>
      <c r="E720" s="51" t="str">
        <f t="shared" si="63"/>
        <v/>
      </c>
      <c r="F720" t="str">
        <f t="shared" si="64"/>
        <v/>
      </c>
      <c r="G720" t="str">
        <f t="shared" si="65"/>
        <v/>
      </c>
      <c r="H720" t="str">
        <f t="shared" si="61"/>
        <v/>
      </c>
    </row>
    <row r="721" spans="4:8" x14ac:dyDescent="0.25">
      <c r="D721" t="str">
        <f t="shared" si="62"/>
        <v/>
      </c>
      <c r="E721" s="51" t="str">
        <f t="shared" si="63"/>
        <v/>
      </c>
      <c r="F721" t="str">
        <f t="shared" si="64"/>
        <v/>
      </c>
      <c r="G721" t="str">
        <f t="shared" si="65"/>
        <v/>
      </c>
      <c r="H721" t="str">
        <f t="shared" si="61"/>
        <v/>
      </c>
    </row>
    <row r="722" spans="4:8" x14ac:dyDescent="0.25">
      <c r="D722" t="str">
        <f t="shared" si="62"/>
        <v/>
      </c>
      <c r="E722" s="51" t="str">
        <f t="shared" si="63"/>
        <v/>
      </c>
      <c r="F722" t="str">
        <f t="shared" si="64"/>
        <v/>
      </c>
      <c r="G722" t="str">
        <f t="shared" si="65"/>
        <v/>
      </c>
      <c r="H722" t="str">
        <f t="shared" si="61"/>
        <v/>
      </c>
    </row>
    <row r="723" spans="4:8" x14ac:dyDescent="0.25">
      <c r="D723" t="str">
        <f t="shared" si="62"/>
        <v/>
      </c>
      <c r="E723" s="51" t="str">
        <f t="shared" si="63"/>
        <v/>
      </c>
      <c r="F723" t="str">
        <f t="shared" si="64"/>
        <v/>
      </c>
      <c r="G723" t="str">
        <f t="shared" si="65"/>
        <v/>
      </c>
      <c r="H723" t="str">
        <f t="shared" si="61"/>
        <v/>
      </c>
    </row>
    <row r="724" spans="4:8" x14ac:dyDescent="0.25">
      <c r="D724" t="str">
        <f t="shared" si="62"/>
        <v/>
      </c>
      <c r="E724" s="51" t="str">
        <f t="shared" si="63"/>
        <v/>
      </c>
      <c r="F724" t="str">
        <f t="shared" si="64"/>
        <v/>
      </c>
      <c r="G724" t="str">
        <f t="shared" si="65"/>
        <v/>
      </c>
      <c r="H724" t="str">
        <f t="shared" si="61"/>
        <v/>
      </c>
    </row>
    <row r="725" spans="4:8" x14ac:dyDescent="0.25">
      <c r="D725" t="str">
        <f t="shared" si="62"/>
        <v/>
      </c>
      <c r="E725" s="51" t="str">
        <f t="shared" si="63"/>
        <v/>
      </c>
      <c r="F725" t="str">
        <f t="shared" si="64"/>
        <v/>
      </c>
      <c r="G725" t="str">
        <f t="shared" si="65"/>
        <v/>
      </c>
      <c r="H725" t="str">
        <f t="shared" si="61"/>
        <v/>
      </c>
    </row>
    <row r="726" spans="4:8" x14ac:dyDescent="0.25">
      <c r="D726" t="str">
        <f t="shared" si="62"/>
        <v/>
      </c>
      <c r="E726" s="51" t="str">
        <f t="shared" si="63"/>
        <v/>
      </c>
      <c r="F726" t="str">
        <f t="shared" si="64"/>
        <v/>
      </c>
      <c r="G726" t="str">
        <f t="shared" si="65"/>
        <v/>
      </c>
      <c r="H726" t="str">
        <f t="shared" si="61"/>
        <v/>
      </c>
    </row>
    <row r="727" spans="4:8" x14ac:dyDescent="0.25">
      <c r="D727" t="str">
        <f t="shared" si="62"/>
        <v/>
      </c>
      <c r="E727" s="51" t="str">
        <f t="shared" si="63"/>
        <v/>
      </c>
      <c r="F727" t="str">
        <f t="shared" si="64"/>
        <v/>
      </c>
      <c r="G727" t="str">
        <f t="shared" si="65"/>
        <v/>
      </c>
      <c r="H727" t="str">
        <f t="shared" si="61"/>
        <v/>
      </c>
    </row>
    <row r="728" spans="4:8" x14ac:dyDescent="0.25">
      <c r="D728" t="str">
        <f t="shared" si="62"/>
        <v/>
      </c>
      <c r="E728" s="51" t="str">
        <f t="shared" si="63"/>
        <v/>
      </c>
      <c r="F728" t="str">
        <f t="shared" si="64"/>
        <v/>
      </c>
      <c r="G728" t="str">
        <f t="shared" si="65"/>
        <v/>
      </c>
      <c r="H728" t="str">
        <f t="shared" si="61"/>
        <v/>
      </c>
    </row>
    <row r="729" spans="4:8" x14ac:dyDescent="0.25">
      <c r="D729" t="str">
        <f t="shared" si="62"/>
        <v/>
      </c>
      <c r="E729" s="51" t="str">
        <f t="shared" si="63"/>
        <v/>
      </c>
      <c r="F729" t="str">
        <f t="shared" si="64"/>
        <v/>
      </c>
      <c r="G729" t="str">
        <f t="shared" si="65"/>
        <v/>
      </c>
      <c r="H729" t="str">
        <f t="shared" si="61"/>
        <v/>
      </c>
    </row>
    <row r="730" spans="4:8" x14ac:dyDescent="0.25">
      <c r="D730" t="str">
        <f t="shared" si="62"/>
        <v/>
      </c>
      <c r="E730" s="51" t="str">
        <f t="shared" si="63"/>
        <v/>
      </c>
      <c r="F730" t="str">
        <f t="shared" si="64"/>
        <v/>
      </c>
      <c r="G730" t="str">
        <f t="shared" si="65"/>
        <v/>
      </c>
      <c r="H730" t="str">
        <f t="shared" si="61"/>
        <v/>
      </c>
    </row>
    <row r="731" spans="4:8" x14ac:dyDescent="0.25">
      <c r="D731" t="str">
        <f t="shared" si="62"/>
        <v/>
      </c>
      <c r="E731" s="51" t="str">
        <f t="shared" si="63"/>
        <v/>
      </c>
      <c r="F731" t="str">
        <f t="shared" si="64"/>
        <v/>
      </c>
      <c r="G731" t="str">
        <f t="shared" si="65"/>
        <v/>
      </c>
      <c r="H731" t="str">
        <f t="shared" si="61"/>
        <v/>
      </c>
    </row>
    <row r="732" spans="4:8" x14ac:dyDescent="0.25">
      <c r="D732" t="str">
        <f t="shared" si="62"/>
        <v/>
      </c>
      <c r="E732" s="51" t="str">
        <f t="shared" si="63"/>
        <v/>
      </c>
      <c r="F732" t="str">
        <f t="shared" si="64"/>
        <v/>
      </c>
      <c r="G732" t="str">
        <f t="shared" si="65"/>
        <v/>
      </c>
      <c r="H732" t="str">
        <f t="shared" si="61"/>
        <v/>
      </c>
    </row>
    <row r="733" spans="4:8" x14ac:dyDescent="0.25">
      <c r="D733" t="str">
        <f t="shared" si="62"/>
        <v/>
      </c>
      <c r="E733" s="51" t="str">
        <f t="shared" si="63"/>
        <v/>
      </c>
      <c r="F733" t="str">
        <f t="shared" si="64"/>
        <v/>
      </c>
      <c r="G733" t="str">
        <f t="shared" si="65"/>
        <v/>
      </c>
      <c r="H733" t="str">
        <f t="shared" si="61"/>
        <v/>
      </c>
    </row>
    <row r="734" spans="4:8" x14ac:dyDescent="0.25">
      <c r="D734" t="str">
        <f t="shared" si="62"/>
        <v/>
      </c>
      <c r="E734" s="51" t="str">
        <f t="shared" si="63"/>
        <v/>
      </c>
      <c r="F734" t="str">
        <f t="shared" si="64"/>
        <v/>
      </c>
      <c r="G734" t="str">
        <f t="shared" si="65"/>
        <v/>
      </c>
      <c r="H734" t="str">
        <f t="shared" si="61"/>
        <v/>
      </c>
    </row>
    <row r="735" spans="4:8" x14ac:dyDescent="0.25">
      <c r="D735" t="str">
        <f t="shared" si="62"/>
        <v/>
      </c>
      <c r="E735" s="51" t="str">
        <f t="shared" si="63"/>
        <v/>
      </c>
      <c r="F735" t="str">
        <f t="shared" si="64"/>
        <v/>
      </c>
      <c r="G735" t="str">
        <f t="shared" si="65"/>
        <v/>
      </c>
      <c r="H735" t="str">
        <f t="shared" si="61"/>
        <v/>
      </c>
    </row>
    <row r="736" spans="4:8" x14ac:dyDescent="0.25">
      <c r="D736" t="str">
        <f t="shared" si="62"/>
        <v/>
      </c>
      <c r="E736" s="51" t="str">
        <f t="shared" si="63"/>
        <v/>
      </c>
      <c r="F736" t="str">
        <f t="shared" si="64"/>
        <v/>
      </c>
      <c r="G736" t="str">
        <f t="shared" si="65"/>
        <v/>
      </c>
      <c r="H736" t="str">
        <f t="shared" si="61"/>
        <v/>
      </c>
    </row>
    <row r="737" spans="4:8" x14ac:dyDescent="0.25">
      <c r="D737" t="str">
        <f t="shared" si="62"/>
        <v/>
      </c>
      <c r="E737" s="51" t="str">
        <f t="shared" si="63"/>
        <v/>
      </c>
      <c r="F737" t="str">
        <f t="shared" si="64"/>
        <v/>
      </c>
      <c r="G737" t="str">
        <f t="shared" si="65"/>
        <v/>
      </c>
      <c r="H737" t="str">
        <f t="shared" si="61"/>
        <v/>
      </c>
    </row>
    <row r="738" spans="4:8" x14ac:dyDescent="0.25">
      <c r="D738" t="str">
        <f t="shared" si="62"/>
        <v/>
      </c>
      <c r="E738" s="51" t="str">
        <f t="shared" si="63"/>
        <v/>
      </c>
      <c r="F738" t="str">
        <f t="shared" si="64"/>
        <v/>
      </c>
      <c r="G738" t="str">
        <f t="shared" si="65"/>
        <v/>
      </c>
      <c r="H738" t="str">
        <f t="shared" si="61"/>
        <v/>
      </c>
    </row>
    <row r="739" spans="4:8" x14ac:dyDescent="0.25">
      <c r="D739" t="str">
        <f t="shared" si="62"/>
        <v/>
      </c>
      <c r="E739" s="51" t="str">
        <f t="shared" si="63"/>
        <v/>
      </c>
      <c r="F739" t="str">
        <f t="shared" si="64"/>
        <v/>
      </c>
      <c r="G739" t="str">
        <f t="shared" si="65"/>
        <v/>
      </c>
      <c r="H739" t="str">
        <f t="shared" si="61"/>
        <v/>
      </c>
    </row>
    <row r="740" spans="4:8" x14ac:dyDescent="0.25">
      <c r="D740" t="str">
        <f t="shared" si="62"/>
        <v/>
      </c>
      <c r="E740" s="51" t="str">
        <f t="shared" si="63"/>
        <v/>
      </c>
      <c r="F740" t="str">
        <f t="shared" si="64"/>
        <v/>
      </c>
      <c r="G740" t="str">
        <f t="shared" si="65"/>
        <v/>
      </c>
      <c r="H740" t="str">
        <f t="shared" si="61"/>
        <v/>
      </c>
    </row>
    <row r="741" spans="4:8" x14ac:dyDescent="0.25">
      <c r="D741" t="str">
        <f t="shared" si="62"/>
        <v/>
      </c>
      <c r="E741" s="51" t="str">
        <f t="shared" si="63"/>
        <v/>
      </c>
      <c r="F741" t="str">
        <f t="shared" si="64"/>
        <v/>
      </c>
      <c r="G741" t="str">
        <f t="shared" si="65"/>
        <v/>
      </c>
      <c r="H741" t="str">
        <f t="shared" si="61"/>
        <v/>
      </c>
    </row>
    <row r="742" spans="4:8" x14ac:dyDescent="0.25">
      <c r="D742" t="str">
        <f t="shared" si="62"/>
        <v/>
      </c>
      <c r="E742" s="51" t="str">
        <f t="shared" si="63"/>
        <v/>
      </c>
      <c r="F742" t="str">
        <f t="shared" si="64"/>
        <v/>
      </c>
      <c r="G742" t="str">
        <f t="shared" si="65"/>
        <v/>
      </c>
      <c r="H742" t="str">
        <f t="shared" si="61"/>
        <v/>
      </c>
    </row>
    <row r="743" spans="4:8" x14ac:dyDescent="0.25">
      <c r="D743" t="str">
        <f t="shared" si="62"/>
        <v/>
      </c>
      <c r="E743" s="51" t="str">
        <f t="shared" si="63"/>
        <v/>
      </c>
      <c r="F743" t="str">
        <f t="shared" si="64"/>
        <v/>
      </c>
      <c r="G743" t="str">
        <f t="shared" si="65"/>
        <v/>
      </c>
      <c r="H743" t="str">
        <f t="shared" si="61"/>
        <v/>
      </c>
    </row>
    <row r="744" spans="4:8" x14ac:dyDescent="0.25">
      <c r="D744" t="str">
        <f t="shared" si="62"/>
        <v/>
      </c>
      <c r="E744" s="51" t="str">
        <f t="shared" si="63"/>
        <v/>
      </c>
      <c r="F744" t="str">
        <f t="shared" si="64"/>
        <v/>
      </c>
      <c r="G744" t="str">
        <f t="shared" si="65"/>
        <v/>
      </c>
      <c r="H744" t="str">
        <f t="shared" si="61"/>
        <v/>
      </c>
    </row>
    <row r="745" spans="4:8" x14ac:dyDescent="0.25">
      <c r="D745" t="str">
        <f t="shared" si="62"/>
        <v/>
      </c>
      <c r="E745" s="51" t="str">
        <f t="shared" si="63"/>
        <v/>
      </c>
      <c r="F745" t="str">
        <f t="shared" si="64"/>
        <v/>
      </c>
      <c r="G745" t="str">
        <f t="shared" si="65"/>
        <v/>
      </c>
      <c r="H745" t="str">
        <f t="shared" si="61"/>
        <v/>
      </c>
    </row>
    <row r="746" spans="4:8" x14ac:dyDescent="0.25">
      <c r="D746" t="str">
        <f t="shared" si="62"/>
        <v/>
      </c>
      <c r="E746" s="51" t="str">
        <f t="shared" si="63"/>
        <v/>
      </c>
      <c r="F746" t="str">
        <f t="shared" si="64"/>
        <v/>
      </c>
      <c r="G746" t="str">
        <f t="shared" si="65"/>
        <v/>
      </c>
      <c r="H746" t="str">
        <f t="shared" si="61"/>
        <v/>
      </c>
    </row>
    <row r="747" spans="4:8" x14ac:dyDescent="0.25">
      <c r="D747" t="str">
        <f t="shared" si="62"/>
        <v/>
      </c>
      <c r="E747" s="51" t="str">
        <f t="shared" si="63"/>
        <v/>
      </c>
      <c r="F747" t="str">
        <f t="shared" si="64"/>
        <v/>
      </c>
      <c r="G747" t="str">
        <f t="shared" si="65"/>
        <v/>
      </c>
      <c r="H747" t="str">
        <f t="shared" si="61"/>
        <v/>
      </c>
    </row>
    <row r="748" spans="4:8" x14ac:dyDescent="0.25">
      <c r="D748" t="str">
        <f t="shared" si="62"/>
        <v/>
      </c>
      <c r="E748" s="51" t="str">
        <f t="shared" si="63"/>
        <v/>
      </c>
      <c r="F748" t="str">
        <f t="shared" si="64"/>
        <v/>
      </c>
      <c r="G748" t="str">
        <f t="shared" si="65"/>
        <v/>
      </c>
      <c r="H748" t="str">
        <f t="shared" si="61"/>
        <v/>
      </c>
    </row>
    <row r="749" spans="4:8" x14ac:dyDescent="0.25">
      <c r="D749" t="str">
        <f t="shared" si="62"/>
        <v/>
      </c>
      <c r="E749" s="51" t="str">
        <f t="shared" si="63"/>
        <v/>
      </c>
      <c r="F749" t="str">
        <f t="shared" si="64"/>
        <v/>
      </c>
      <c r="G749" t="str">
        <f t="shared" si="65"/>
        <v/>
      </c>
      <c r="H749" t="str">
        <f t="shared" si="61"/>
        <v/>
      </c>
    </row>
    <row r="750" spans="4:8" x14ac:dyDescent="0.25">
      <c r="D750" t="str">
        <f t="shared" si="62"/>
        <v/>
      </c>
      <c r="E750" s="51" t="str">
        <f t="shared" si="63"/>
        <v/>
      </c>
      <c r="F750" t="str">
        <f t="shared" si="64"/>
        <v/>
      </c>
      <c r="G750" t="str">
        <f t="shared" si="65"/>
        <v/>
      </c>
      <c r="H750" t="str">
        <f t="shared" si="61"/>
        <v/>
      </c>
    </row>
    <row r="751" spans="4:8" x14ac:dyDescent="0.25">
      <c r="D751" t="str">
        <f t="shared" si="62"/>
        <v/>
      </c>
      <c r="E751" s="51" t="str">
        <f t="shared" si="63"/>
        <v/>
      </c>
      <c r="F751" t="str">
        <f t="shared" si="64"/>
        <v/>
      </c>
      <c r="G751" t="str">
        <f t="shared" si="65"/>
        <v/>
      </c>
      <c r="H751" t="str">
        <f t="shared" si="61"/>
        <v/>
      </c>
    </row>
    <row r="752" spans="4:8" x14ac:dyDescent="0.25">
      <c r="D752" t="str">
        <f t="shared" si="62"/>
        <v/>
      </c>
      <c r="E752" s="51" t="str">
        <f t="shared" si="63"/>
        <v/>
      </c>
      <c r="F752" t="str">
        <f t="shared" si="64"/>
        <v/>
      </c>
      <c r="G752" t="str">
        <f t="shared" si="65"/>
        <v/>
      </c>
      <c r="H752" t="str">
        <f t="shared" si="61"/>
        <v/>
      </c>
    </row>
    <row r="753" spans="4:8" x14ac:dyDescent="0.25">
      <c r="D753" t="str">
        <f t="shared" si="62"/>
        <v/>
      </c>
      <c r="E753" s="51" t="str">
        <f t="shared" si="63"/>
        <v/>
      </c>
      <c r="F753" t="str">
        <f t="shared" si="64"/>
        <v/>
      </c>
      <c r="G753" t="str">
        <f t="shared" si="65"/>
        <v/>
      </c>
      <c r="H753" t="str">
        <f t="shared" si="61"/>
        <v/>
      </c>
    </row>
    <row r="754" spans="4:8" x14ac:dyDescent="0.25">
      <c r="D754" t="str">
        <f t="shared" si="62"/>
        <v/>
      </c>
      <c r="E754" s="51" t="str">
        <f t="shared" si="63"/>
        <v/>
      </c>
      <c r="F754" t="str">
        <f t="shared" si="64"/>
        <v/>
      </c>
      <c r="G754" t="str">
        <f t="shared" si="65"/>
        <v/>
      </c>
      <c r="H754" t="str">
        <f t="shared" si="61"/>
        <v/>
      </c>
    </row>
    <row r="755" spans="4:8" x14ac:dyDescent="0.25">
      <c r="D755" t="str">
        <f t="shared" si="62"/>
        <v/>
      </c>
      <c r="E755" s="51" t="str">
        <f t="shared" si="63"/>
        <v/>
      </c>
      <c r="F755" t="str">
        <f t="shared" si="64"/>
        <v/>
      </c>
      <c r="G755" t="str">
        <f t="shared" si="65"/>
        <v/>
      </c>
      <c r="H755" t="str">
        <f t="shared" si="61"/>
        <v/>
      </c>
    </row>
    <row r="756" spans="4:8" x14ac:dyDescent="0.25">
      <c r="D756" t="str">
        <f t="shared" si="62"/>
        <v/>
      </c>
      <c r="E756" s="51" t="str">
        <f t="shared" si="63"/>
        <v/>
      </c>
      <c r="F756" t="str">
        <f t="shared" si="64"/>
        <v/>
      </c>
      <c r="G756" t="str">
        <f t="shared" si="65"/>
        <v/>
      </c>
      <c r="H756" t="str">
        <f t="shared" si="61"/>
        <v/>
      </c>
    </row>
    <row r="757" spans="4:8" x14ac:dyDescent="0.25">
      <c r="D757" t="str">
        <f t="shared" si="62"/>
        <v/>
      </c>
      <c r="E757" s="51" t="str">
        <f t="shared" si="63"/>
        <v/>
      </c>
      <c r="F757" t="str">
        <f t="shared" si="64"/>
        <v/>
      </c>
      <c r="G757" t="str">
        <f t="shared" si="65"/>
        <v/>
      </c>
      <c r="H757" t="str">
        <f t="shared" si="61"/>
        <v/>
      </c>
    </row>
    <row r="758" spans="4:8" x14ac:dyDescent="0.25">
      <c r="D758" t="str">
        <f t="shared" si="62"/>
        <v/>
      </c>
      <c r="E758" s="51" t="str">
        <f t="shared" si="63"/>
        <v/>
      </c>
      <c r="F758" t="str">
        <f t="shared" si="64"/>
        <v/>
      </c>
      <c r="G758" t="str">
        <f t="shared" si="65"/>
        <v/>
      </c>
      <c r="H758" t="str">
        <f t="shared" si="61"/>
        <v/>
      </c>
    </row>
    <row r="759" spans="4:8" x14ac:dyDescent="0.25">
      <c r="D759" t="str">
        <f t="shared" si="62"/>
        <v/>
      </c>
      <c r="E759" s="51" t="str">
        <f t="shared" si="63"/>
        <v/>
      </c>
      <c r="F759" t="str">
        <f t="shared" si="64"/>
        <v/>
      </c>
      <c r="G759" t="str">
        <f t="shared" si="65"/>
        <v/>
      </c>
      <c r="H759" t="str">
        <f t="shared" si="61"/>
        <v/>
      </c>
    </row>
    <row r="760" spans="4:8" x14ac:dyDescent="0.25">
      <c r="D760" t="str">
        <f t="shared" si="62"/>
        <v/>
      </c>
      <c r="E760" s="51" t="str">
        <f t="shared" si="63"/>
        <v/>
      </c>
      <c r="F760" t="str">
        <f t="shared" si="64"/>
        <v/>
      </c>
      <c r="G760" t="str">
        <f t="shared" si="65"/>
        <v/>
      </c>
      <c r="H760" t="str">
        <f t="shared" si="61"/>
        <v/>
      </c>
    </row>
    <row r="761" spans="4:8" x14ac:dyDescent="0.25">
      <c r="D761" t="str">
        <f t="shared" si="62"/>
        <v/>
      </c>
      <c r="E761" s="51" t="str">
        <f t="shared" si="63"/>
        <v/>
      </c>
      <c r="F761" t="str">
        <f t="shared" si="64"/>
        <v/>
      </c>
      <c r="G761" t="str">
        <f t="shared" si="65"/>
        <v/>
      </c>
      <c r="H761" t="str">
        <f t="shared" si="61"/>
        <v/>
      </c>
    </row>
    <row r="762" spans="4:8" x14ac:dyDescent="0.25">
      <c r="D762" t="str">
        <f t="shared" si="62"/>
        <v/>
      </c>
      <c r="E762" s="51" t="str">
        <f t="shared" si="63"/>
        <v/>
      </c>
      <c r="F762" t="str">
        <f t="shared" si="64"/>
        <v/>
      </c>
      <c r="G762" t="str">
        <f t="shared" si="65"/>
        <v/>
      </c>
      <c r="H762" t="str">
        <f t="shared" si="61"/>
        <v/>
      </c>
    </row>
    <row r="763" spans="4:8" x14ac:dyDescent="0.25">
      <c r="D763" t="str">
        <f t="shared" si="62"/>
        <v/>
      </c>
      <c r="E763" s="51" t="str">
        <f t="shared" si="63"/>
        <v/>
      </c>
      <c r="F763" t="str">
        <f t="shared" si="64"/>
        <v/>
      </c>
      <c r="G763" t="str">
        <f t="shared" si="65"/>
        <v/>
      </c>
      <c r="H763" t="str">
        <f t="shared" si="61"/>
        <v/>
      </c>
    </row>
    <row r="764" spans="4:8" x14ac:dyDescent="0.25">
      <c r="D764" t="str">
        <f t="shared" si="62"/>
        <v/>
      </c>
      <c r="E764" s="51" t="str">
        <f t="shared" si="63"/>
        <v/>
      </c>
      <c r="F764" t="str">
        <f t="shared" si="64"/>
        <v/>
      </c>
      <c r="G764" t="str">
        <f t="shared" si="65"/>
        <v/>
      </c>
      <c r="H764" t="str">
        <f t="shared" si="61"/>
        <v/>
      </c>
    </row>
    <row r="765" spans="4:8" x14ac:dyDescent="0.25">
      <c r="D765" t="str">
        <f t="shared" si="62"/>
        <v/>
      </c>
      <c r="E765" s="51" t="str">
        <f t="shared" si="63"/>
        <v/>
      </c>
      <c r="F765" t="str">
        <f t="shared" si="64"/>
        <v/>
      </c>
      <c r="G765" t="str">
        <f t="shared" si="65"/>
        <v/>
      </c>
      <c r="H765" t="str">
        <f t="shared" si="61"/>
        <v/>
      </c>
    </row>
    <row r="766" spans="4:8" x14ac:dyDescent="0.25">
      <c r="D766" t="str">
        <f t="shared" si="62"/>
        <v/>
      </c>
      <c r="E766" s="51" t="str">
        <f t="shared" si="63"/>
        <v/>
      </c>
      <c r="F766" t="str">
        <f t="shared" si="64"/>
        <v/>
      </c>
      <c r="G766" t="str">
        <f t="shared" si="65"/>
        <v/>
      </c>
      <c r="H766" t="str">
        <f t="shared" si="61"/>
        <v/>
      </c>
    </row>
    <row r="767" spans="4:8" x14ac:dyDescent="0.25">
      <c r="D767" t="str">
        <f t="shared" si="62"/>
        <v/>
      </c>
      <c r="E767" s="51" t="str">
        <f t="shared" si="63"/>
        <v/>
      </c>
      <c r="F767" t="str">
        <f t="shared" si="64"/>
        <v/>
      </c>
      <c r="G767" t="str">
        <f t="shared" si="65"/>
        <v/>
      </c>
      <c r="H767" t="str">
        <f t="shared" si="61"/>
        <v/>
      </c>
    </row>
    <row r="768" spans="4:8" x14ac:dyDescent="0.25">
      <c r="D768" t="str">
        <f t="shared" si="62"/>
        <v/>
      </c>
      <c r="E768" s="51" t="str">
        <f t="shared" si="63"/>
        <v/>
      </c>
      <c r="F768" t="str">
        <f t="shared" si="64"/>
        <v/>
      </c>
      <c r="G768" t="str">
        <f t="shared" si="65"/>
        <v/>
      </c>
      <c r="H768" t="str">
        <f t="shared" si="61"/>
        <v/>
      </c>
    </row>
    <row r="769" spans="4:8" x14ac:dyDescent="0.25">
      <c r="D769" t="str">
        <f t="shared" si="62"/>
        <v/>
      </c>
      <c r="E769" s="51" t="str">
        <f t="shared" si="63"/>
        <v/>
      </c>
      <c r="F769" t="str">
        <f t="shared" si="64"/>
        <v/>
      </c>
      <c r="G769" t="str">
        <f t="shared" si="65"/>
        <v/>
      </c>
      <c r="H769" t="str">
        <f t="shared" si="61"/>
        <v/>
      </c>
    </row>
    <row r="770" spans="4:8" x14ac:dyDescent="0.25">
      <c r="D770" t="str">
        <f t="shared" si="62"/>
        <v/>
      </c>
      <c r="E770" s="51" t="str">
        <f t="shared" si="63"/>
        <v/>
      </c>
      <c r="F770" t="str">
        <f t="shared" si="64"/>
        <v/>
      </c>
      <c r="G770" t="str">
        <f t="shared" si="65"/>
        <v/>
      </c>
      <c r="H770" t="str">
        <f t="shared" ref="H770:H833" si="66">IF(ISBLANK(A770),"",DATEDIF(B770,DATE(Starting_year,1,1),"m"))</f>
        <v/>
      </c>
    </row>
    <row r="771" spans="4:8" x14ac:dyDescent="0.25">
      <c r="D771" t="str">
        <f t="shared" ref="D771:D834" si="67">IF(NOT(ISBLANK(A771)),IF(AND(ISNUMBER(B771),OR(C771="Laptop",C771="Desktop")),"",1),"")</f>
        <v/>
      </c>
      <c r="E771" s="51" t="str">
        <f t="shared" si="63"/>
        <v/>
      </c>
      <c r="F771" t="str">
        <f t="shared" si="64"/>
        <v/>
      </c>
      <c r="G771" t="str">
        <f t="shared" si="65"/>
        <v/>
      </c>
      <c r="H771" t="str">
        <f t="shared" si="66"/>
        <v/>
      </c>
    </row>
    <row r="772" spans="4:8" x14ac:dyDescent="0.25">
      <c r="D772" t="str">
        <f t="shared" si="67"/>
        <v/>
      </c>
      <c r="E772" s="51" t="str">
        <f t="shared" si="63"/>
        <v/>
      </c>
      <c r="F772" t="str">
        <f t="shared" si="64"/>
        <v/>
      </c>
      <c r="G772" t="str">
        <f t="shared" si="65"/>
        <v/>
      </c>
      <c r="H772" t="str">
        <f t="shared" si="66"/>
        <v/>
      </c>
    </row>
    <row r="773" spans="4:8" x14ac:dyDescent="0.25">
      <c r="D773" t="str">
        <f t="shared" si="67"/>
        <v/>
      </c>
      <c r="E773" s="51" t="str">
        <f t="shared" si="63"/>
        <v/>
      </c>
      <c r="F773" t="str">
        <f t="shared" si="64"/>
        <v/>
      </c>
      <c r="G773" t="str">
        <f t="shared" si="65"/>
        <v/>
      </c>
      <c r="H773" t="str">
        <f t="shared" si="66"/>
        <v/>
      </c>
    </row>
    <row r="774" spans="4:8" x14ac:dyDescent="0.25">
      <c r="D774" t="str">
        <f t="shared" si="67"/>
        <v/>
      </c>
      <c r="E774" s="51" t="str">
        <f t="shared" si="63"/>
        <v/>
      </c>
      <c r="F774" t="str">
        <f t="shared" si="64"/>
        <v/>
      </c>
      <c r="G774" t="str">
        <f t="shared" si="65"/>
        <v/>
      </c>
      <c r="H774" t="str">
        <f t="shared" si="66"/>
        <v/>
      </c>
    </row>
    <row r="775" spans="4:8" x14ac:dyDescent="0.25">
      <c r="D775" t="str">
        <f t="shared" si="67"/>
        <v/>
      </c>
      <c r="E775" s="51" t="str">
        <f t="shared" si="63"/>
        <v/>
      </c>
      <c r="F775" t="str">
        <f t="shared" si="64"/>
        <v/>
      </c>
      <c r="G775" t="str">
        <f t="shared" si="65"/>
        <v/>
      </c>
      <c r="H775" t="str">
        <f t="shared" si="66"/>
        <v/>
      </c>
    </row>
    <row r="776" spans="4:8" x14ac:dyDescent="0.25">
      <c r="D776" t="str">
        <f t="shared" si="67"/>
        <v/>
      </c>
      <c r="E776" s="51" t="str">
        <f t="shared" si="63"/>
        <v/>
      </c>
      <c r="F776" t="str">
        <f t="shared" si="64"/>
        <v/>
      </c>
      <c r="G776" t="str">
        <f t="shared" si="65"/>
        <v/>
      </c>
      <c r="H776" t="str">
        <f t="shared" si="66"/>
        <v/>
      </c>
    </row>
    <row r="777" spans="4:8" x14ac:dyDescent="0.25">
      <c r="D777" t="str">
        <f t="shared" si="67"/>
        <v/>
      </c>
      <c r="E777" s="51" t="str">
        <f t="shared" si="63"/>
        <v/>
      </c>
      <c r="F777" t="str">
        <f t="shared" si="64"/>
        <v/>
      </c>
      <c r="G777" t="str">
        <f t="shared" si="65"/>
        <v/>
      </c>
      <c r="H777" t="str">
        <f t="shared" si="66"/>
        <v/>
      </c>
    </row>
    <row r="778" spans="4:8" x14ac:dyDescent="0.25">
      <c r="D778" t="str">
        <f t="shared" si="67"/>
        <v/>
      </c>
      <c r="E778" s="51" t="str">
        <f t="shared" ref="E778:E841" si="68">IF(ISBLANK(B778),"",B778+IF(C778="Laptop",Laptop_lifespan*365,Desktop_lifespan*365)+1)</f>
        <v/>
      </c>
      <c r="F778" t="str">
        <f t="shared" ref="F778:F841" si="69">IF(ISBLANK(B778),"",YEAR(E778))</f>
        <v/>
      </c>
      <c r="G778" t="str">
        <f t="shared" ref="G778:G841" si="70">IF(F778&lt;=Starting_year-1,1,IF(F778=Starting_year,MONTH(E778),""))</f>
        <v/>
      </c>
      <c r="H778" t="str">
        <f t="shared" si="66"/>
        <v/>
      </c>
    </row>
    <row r="779" spans="4:8" x14ac:dyDescent="0.25">
      <c r="D779" t="str">
        <f t="shared" si="67"/>
        <v/>
      </c>
      <c r="E779" s="51" t="str">
        <f t="shared" si="68"/>
        <v/>
      </c>
      <c r="F779" t="str">
        <f t="shared" si="69"/>
        <v/>
      </c>
      <c r="G779" t="str">
        <f t="shared" si="70"/>
        <v/>
      </c>
      <c r="H779" t="str">
        <f t="shared" si="66"/>
        <v/>
      </c>
    </row>
    <row r="780" spans="4:8" x14ac:dyDescent="0.25">
      <c r="D780" t="str">
        <f t="shared" si="67"/>
        <v/>
      </c>
      <c r="E780" s="51" t="str">
        <f t="shared" si="68"/>
        <v/>
      </c>
      <c r="F780" t="str">
        <f t="shared" si="69"/>
        <v/>
      </c>
      <c r="G780" t="str">
        <f t="shared" si="70"/>
        <v/>
      </c>
      <c r="H780" t="str">
        <f t="shared" si="66"/>
        <v/>
      </c>
    </row>
    <row r="781" spans="4:8" x14ac:dyDescent="0.25">
      <c r="D781" t="str">
        <f t="shared" si="67"/>
        <v/>
      </c>
      <c r="E781" s="51" t="str">
        <f t="shared" si="68"/>
        <v/>
      </c>
      <c r="F781" t="str">
        <f t="shared" si="69"/>
        <v/>
      </c>
      <c r="G781" t="str">
        <f t="shared" si="70"/>
        <v/>
      </c>
      <c r="H781" t="str">
        <f t="shared" si="66"/>
        <v/>
      </c>
    </row>
    <row r="782" spans="4:8" x14ac:dyDescent="0.25">
      <c r="D782" t="str">
        <f t="shared" si="67"/>
        <v/>
      </c>
      <c r="E782" s="51" t="str">
        <f t="shared" si="68"/>
        <v/>
      </c>
      <c r="F782" t="str">
        <f t="shared" si="69"/>
        <v/>
      </c>
      <c r="G782" t="str">
        <f t="shared" si="70"/>
        <v/>
      </c>
      <c r="H782" t="str">
        <f t="shared" si="66"/>
        <v/>
      </c>
    </row>
    <row r="783" spans="4:8" x14ac:dyDescent="0.25">
      <c r="D783" t="str">
        <f t="shared" si="67"/>
        <v/>
      </c>
      <c r="E783" s="51" t="str">
        <f t="shared" si="68"/>
        <v/>
      </c>
      <c r="F783" t="str">
        <f t="shared" si="69"/>
        <v/>
      </c>
      <c r="G783" t="str">
        <f t="shared" si="70"/>
        <v/>
      </c>
      <c r="H783" t="str">
        <f t="shared" si="66"/>
        <v/>
      </c>
    </row>
    <row r="784" spans="4:8" x14ac:dyDescent="0.25">
      <c r="D784" t="str">
        <f t="shared" si="67"/>
        <v/>
      </c>
      <c r="E784" s="51" t="str">
        <f t="shared" si="68"/>
        <v/>
      </c>
      <c r="F784" t="str">
        <f t="shared" si="69"/>
        <v/>
      </c>
      <c r="G784" t="str">
        <f t="shared" si="70"/>
        <v/>
      </c>
      <c r="H784" t="str">
        <f t="shared" si="66"/>
        <v/>
      </c>
    </row>
    <row r="785" spans="4:8" x14ac:dyDescent="0.25">
      <c r="D785" t="str">
        <f t="shared" si="67"/>
        <v/>
      </c>
      <c r="E785" s="51" t="str">
        <f t="shared" si="68"/>
        <v/>
      </c>
      <c r="F785" t="str">
        <f t="shared" si="69"/>
        <v/>
      </c>
      <c r="G785" t="str">
        <f t="shared" si="70"/>
        <v/>
      </c>
      <c r="H785" t="str">
        <f t="shared" si="66"/>
        <v/>
      </c>
    </row>
    <row r="786" spans="4:8" x14ac:dyDescent="0.25">
      <c r="D786" t="str">
        <f t="shared" si="67"/>
        <v/>
      </c>
      <c r="E786" s="51" t="str">
        <f t="shared" si="68"/>
        <v/>
      </c>
      <c r="F786" t="str">
        <f t="shared" si="69"/>
        <v/>
      </c>
      <c r="G786" t="str">
        <f t="shared" si="70"/>
        <v/>
      </c>
      <c r="H786" t="str">
        <f t="shared" si="66"/>
        <v/>
      </c>
    </row>
    <row r="787" spans="4:8" x14ac:dyDescent="0.25">
      <c r="D787" t="str">
        <f t="shared" si="67"/>
        <v/>
      </c>
      <c r="E787" s="51" t="str">
        <f t="shared" si="68"/>
        <v/>
      </c>
      <c r="F787" t="str">
        <f t="shared" si="69"/>
        <v/>
      </c>
      <c r="G787" t="str">
        <f t="shared" si="70"/>
        <v/>
      </c>
      <c r="H787" t="str">
        <f t="shared" si="66"/>
        <v/>
      </c>
    </row>
    <row r="788" spans="4:8" x14ac:dyDescent="0.25">
      <c r="D788" t="str">
        <f t="shared" si="67"/>
        <v/>
      </c>
      <c r="E788" s="51" t="str">
        <f t="shared" si="68"/>
        <v/>
      </c>
      <c r="F788" t="str">
        <f t="shared" si="69"/>
        <v/>
      </c>
      <c r="G788" t="str">
        <f t="shared" si="70"/>
        <v/>
      </c>
      <c r="H788" t="str">
        <f t="shared" si="66"/>
        <v/>
      </c>
    </row>
    <row r="789" spans="4:8" x14ac:dyDescent="0.25">
      <c r="D789" t="str">
        <f t="shared" si="67"/>
        <v/>
      </c>
      <c r="E789" s="51" t="str">
        <f t="shared" si="68"/>
        <v/>
      </c>
      <c r="F789" t="str">
        <f t="shared" si="69"/>
        <v/>
      </c>
      <c r="G789" t="str">
        <f t="shared" si="70"/>
        <v/>
      </c>
      <c r="H789" t="str">
        <f t="shared" si="66"/>
        <v/>
      </c>
    </row>
    <row r="790" spans="4:8" x14ac:dyDescent="0.25">
      <c r="D790" t="str">
        <f t="shared" si="67"/>
        <v/>
      </c>
      <c r="E790" s="51" t="str">
        <f t="shared" si="68"/>
        <v/>
      </c>
      <c r="F790" t="str">
        <f t="shared" si="69"/>
        <v/>
      </c>
      <c r="G790" t="str">
        <f t="shared" si="70"/>
        <v/>
      </c>
      <c r="H790" t="str">
        <f t="shared" si="66"/>
        <v/>
      </c>
    </row>
    <row r="791" spans="4:8" x14ac:dyDescent="0.25">
      <c r="D791" t="str">
        <f t="shared" si="67"/>
        <v/>
      </c>
      <c r="E791" s="51" t="str">
        <f t="shared" si="68"/>
        <v/>
      </c>
      <c r="F791" t="str">
        <f t="shared" si="69"/>
        <v/>
      </c>
      <c r="G791" t="str">
        <f t="shared" si="70"/>
        <v/>
      </c>
      <c r="H791" t="str">
        <f t="shared" si="66"/>
        <v/>
      </c>
    </row>
    <row r="792" spans="4:8" x14ac:dyDescent="0.25">
      <c r="D792" t="str">
        <f t="shared" si="67"/>
        <v/>
      </c>
      <c r="E792" s="51" t="str">
        <f t="shared" si="68"/>
        <v/>
      </c>
      <c r="F792" t="str">
        <f t="shared" si="69"/>
        <v/>
      </c>
      <c r="G792" t="str">
        <f t="shared" si="70"/>
        <v/>
      </c>
      <c r="H792" t="str">
        <f t="shared" si="66"/>
        <v/>
      </c>
    </row>
    <row r="793" spans="4:8" x14ac:dyDescent="0.25">
      <c r="D793" t="str">
        <f t="shared" si="67"/>
        <v/>
      </c>
      <c r="E793" s="51" t="str">
        <f t="shared" si="68"/>
        <v/>
      </c>
      <c r="F793" t="str">
        <f t="shared" si="69"/>
        <v/>
      </c>
      <c r="G793" t="str">
        <f t="shared" si="70"/>
        <v/>
      </c>
      <c r="H793" t="str">
        <f t="shared" si="66"/>
        <v/>
      </c>
    </row>
    <row r="794" spans="4:8" x14ac:dyDescent="0.25">
      <c r="D794" t="str">
        <f t="shared" si="67"/>
        <v/>
      </c>
      <c r="E794" s="51" t="str">
        <f t="shared" si="68"/>
        <v/>
      </c>
      <c r="F794" t="str">
        <f t="shared" si="69"/>
        <v/>
      </c>
      <c r="G794" t="str">
        <f t="shared" si="70"/>
        <v/>
      </c>
      <c r="H794" t="str">
        <f t="shared" si="66"/>
        <v/>
      </c>
    </row>
    <row r="795" spans="4:8" x14ac:dyDescent="0.25">
      <c r="D795" t="str">
        <f t="shared" si="67"/>
        <v/>
      </c>
      <c r="E795" s="51" t="str">
        <f t="shared" si="68"/>
        <v/>
      </c>
      <c r="F795" t="str">
        <f t="shared" si="69"/>
        <v/>
      </c>
      <c r="G795" t="str">
        <f t="shared" si="70"/>
        <v/>
      </c>
      <c r="H795" t="str">
        <f t="shared" si="66"/>
        <v/>
      </c>
    </row>
    <row r="796" spans="4:8" x14ac:dyDescent="0.25">
      <c r="D796" t="str">
        <f t="shared" si="67"/>
        <v/>
      </c>
      <c r="E796" s="51" t="str">
        <f t="shared" si="68"/>
        <v/>
      </c>
      <c r="F796" t="str">
        <f t="shared" si="69"/>
        <v/>
      </c>
      <c r="G796" t="str">
        <f t="shared" si="70"/>
        <v/>
      </c>
      <c r="H796" t="str">
        <f t="shared" si="66"/>
        <v/>
      </c>
    </row>
    <row r="797" spans="4:8" x14ac:dyDescent="0.25">
      <c r="D797" t="str">
        <f t="shared" si="67"/>
        <v/>
      </c>
      <c r="E797" s="51" t="str">
        <f t="shared" si="68"/>
        <v/>
      </c>
      <c r="F797" t="str">
        <f t="shared" si="69"/>
        <v/>
      </c>
      <c r="G797" t="str">
        <f t="shared" si="70"/>
        <v/>
      </c>
      <c r="H797" t="str">
        <f t="shared" si="66"/>
        <v/>
      </c>
    </row>
    <row r="798" spans="4:8" x14ac:dyDescent="0.25">
      <c r="D798" t="str">
        <f t="shared" si="67"/>
        <v/>
      </c>
      <c r="E798" s="51" t="str">
        <f t="shared" si="68"/>
        <v/>
      </c>
      <c r="F798" t="str">
        <f t="shared" si="69"/>
        <v/>
      </c>
      <c r="G798" t="str">
        <f t="shared" si="70"/>
        <v/>
      </c>
      <c r="H798" t="str">
        <f t="shared" si="66"/>
        <v/>
      </c>
    </row>
    <row r="799" spans="4:8" x14ac:dyDescent="0.25">
      <c r="D799" t="str">
        <f t="shared" si="67"/>
        <v/>
      </c>
      <c r="E799" s="51" t="str">
        <f t="shared" si="68"/>
        <v/>
      </c>
      <c r="F799" t="str">
        <f t="shared" si="69"/>
        <v/>
      </c>
      <c r="G799" t="str">
        <f t="shared" si="70"/>
        <v/>
      </c>
      <c r="H799" t="str">
        <f t="shared" si="66"/>
        <v/>
      </c>
    </row>
    <row r="800" spans="4:8" x14ac:dyDescent="0.25">
      <c r="D800" t="str">
        <f t="shared" si="67"/>
        <v/>
      </c>
      <c r="E800" s="51" t="str">
        <f t="shared" si="68"/>
        <v/>
      </c>
      <c r="F800" t="str">
        <f t="shared" si="69"/>
        <v/>
      </c>
      <c r="G800" t="str">
        <f t="shared" si="70"/>
        <v/>
      </c>
      <c r="H800" t="str">
        <f t="shared" si="66"/>
        <v/>
      </c>
    </row>
    <row r="801" spans="4:8" x14ac:dyDescent="0.25">
      <c r="D801" t="str">
        <f t="shared" si="67"/>
        <v/>
      </c>
      <c r="E801" s="51" t="str">
        <f t="shared" si="68"/>
        <v/>
      </c>
      <c r="F801" t="str">
        <f t="shared" si="69"/>
        <v/>
      </c>
      <c r="G801" t="str">
        <f t="shared" si="70"/>
        <v/>
      </c>
      <c r="H801" t="str">
        <f t="shared" si="66"/>
        <v/>
      </c>
    </row>
    <row r="802" spans="4:8" x14ac:dyDescent="0.25">
      <c r="D802" t="str">
        <f t="shared" si="67"/>
        <v/>
      </c>
      <c r="E802" s="51" t="str">
        <f t="shared" si="68"/>
        <v/>
      </c>
      <c r="F802" t="str">
        <f t="shared" si="69"/>
        <v/>
      </c>
      <c r="G802" t="str">
        <f t="shared" si="70"/>
        <v/>
      </c>
      <c r="H802" t="str">
        <f t="shared" si="66"/>
        <v/>
      </c>
    </row>
    <row r="803" spans="4:8" x14ac:dyDescent="0.25">
      <c r="D803" t="str">
        <f t="shared" si="67"/>
        <v/>
      </c>
      <c r="E803" s="51" t="str">
        <f t="shared" si="68"/>
        <v/>
      </c>
      <c r="F803" t="str">
        <f t="shared" si="69"/>
        <v/>
      </c>
      <c r="G803" t="str">
        <f t="shared" si="70"/>
        <v/>
      </c>
      <c r="H803" t="str">
        <f t="shared" si="66"/>
        <v/>
      </c>
    </row>
    <row r="804" spans="4:8" x14ac:dyDescent="0.25">
      <c r="D804" t="str">
        <f t="shared" si="67"/>
        <v/>
      </c>
      <c r="E804" s="51" t="str">
        <f t="shared" si="68"/>
        <v/>
      </c>
      <c r="F804" t="str">
        <f t="shared" si="69"/>
        <v/>
      </c>
      <c r="G804" t="str">
        <f t="shared" si="70"/>
        <v/>
      </c>
      <c r="H804" t="str">
        <f t="shared" si="66"/>
        <v/>
      </c>
    </row>
    <row r="805" spans="4:8" x14ac:dyDescent="0.25">
      <c r="D805" t="str">
        <f t="shared" si="67"/>
        <v/>
      </c>
      <c r="E805" s="51" t="str">
        <f t="shared" si="68"/>
        <v/>
      </c>
      <c r="F805" t="str">
        <f t="shared" si="69"/>
        <v/>
      </c>
      <c r="G805" t="str">
        <f t="shared" si="70"/>
        <v/>
      </c>
      <c r="H805" t="str">
        <f t="shared" si="66"/>
        <v/>
      </c>
    </row>
    <row r="806" spans="4:8" x14ac:dyDescent="0.25">
      <c r="D806" t="str">
        <f t="shared" si="67"/>
        <v/>
      </c>
      <c r="E806" s="51" t="str">
        <f t="shared" si="68"/>
        <v/>
      </c>
      <c r="F806" t="str">
        <f t="shared" si="69"/>
        <v/>
      </c>
      <c r="G806" t="str">
        <f t="shared" si="70"/>
        <v/>
      </c>
      <c r="H806" t="str">
        <f t="shared" si="66"/>
        <v/>
      </c>
    </row>
    <row r="807" spans="4:8" x14ac:dyDescent="0.25">
      <c r="D807" t="str">
        <f t="shared" si="67"/>
        <v/>
      </c>
      <c r="E807" s="51" t="str">
        <f t="shared" si="68"/>
        <v/>
      </c>
      <c r="F807" t="str">
        <f t="shared" si="69"/>
        <v/>
      </c>
      <c r="G807" t="str">
        <f t="shared" si="70"/>
        <v/>
      </c>
      <c r="H807" t="str">
        <f t="shared" si="66"/>
        <v/>
      </c>
    </row>
    <row r="808" spans="4:8" x14ac:dyDescent="0.25">
      <c r="D808" t="str">
        <f t="shared" si="67"/>
        <v/>
      </c>
      <c r="E808" s="51" t="str">
        <f t="shared" si="68"/>
        <v/>
      </c>
      <c r="F808" t="str">
        <f t="shared" si="69"/>
        <v/>
      </c>
      <c r="G808" t="str">
        <f t="shared" si="70"/>
        <v/>
      </c>
      <c r="H808" t="str">
        <f t="shared" si="66"/>
        <v/>
      </c>
    </row>
    <row r="809" spans="4:8" x14ac:dyDescent="0.25">
      <c r="D809" t="str">
        <f t="shared" si="67"/>
        <v/>
      </c>
      <c r="E809" s="51" t="str">
        <f t="shared" si="68"/>
        <v/>
      </c>
      <c r="F809" t="str">
        <f t="shared" si="69"/>
        <v/>
      </c>
      <c r="G809" t="str">
        <f t="shared" si="70"/>
        <v/>
      </c>
      <c r="H809" t="str">
        <f t="shared" si="66"/>
        <v/>
      </c>
    </row>
    <row r="810" spans="4:8" x14ac:dyDescent="0.25">
      <c r="D810" t="str">
        <f t="shared" si="67"/>
        <v/>
      </c>
      <c r="E810" s="51" t="str">
        <f t="shared" si="68"/>
        <v/>
      </c>
      <c r="F810" t="str">
        <f t="shared" si="69"/>
        <v/>
      </c>
      <c r="G810" t="str">
        <f t="shared" si="70"/>
        <v/>
      </c>
      <c r="H810" t="str">
        <f t="shared" si="66"/>
        <v/>
      </c>
    </row>
    <row r="811" spans="4:8" x14ac:dyDescent="0.25">
      <c r="D811" t="str">
        <f t="shared" si="67"/>
        <v/>
      </c>
      <c r="E811" s="51" t="str">
        <f t="shared" si="68"/>
        <v/>
      </c>
      <c r="F811" t="str">
        <f t="shared" si="69"/>
        <v/>
      </c>
      <c r="G811" t="str">
        <f t="shared" si="70"/>
        <v/>
      </c>
      <c r="H811" t="str">
        <f t="shared" si="66"/>
        <v/>
      </c>
    </row>
    <row r="812" spans="4:8" x14ac:dyDescent="0.25">
      <c r="D812" t="str">
        <f t="shared" si="67"/>
        <v/>
      </c>
      <c r="E812" s="51" t="str">
        <f t="shared" si="68"/>
        <v/>
      </c>
      <c r="F812" t="str">
        <f t="shared" si="69"/>
        <v/>
      </c>
      <c r="G812" t="str">
        <f t="shared" si="70"/>
        <v/>
      </c>
      <c r="H812" t="str">
        <f t="shared" si="66"/>
        <v/>
      </c>
    </row>
    <row r="813" spans="4:8" x14ac:dyDescent="0.25">
      <c r="D813" t="str">
        <f t="shared" si="67"/>
        <v/>
      </c>
      <c r="E813" s="51" t="str">
        <f t="shared" si="68"/>
        <v/>
      </c>
      <c r="F813" t="str">
        <f t="shared" si="69"/>
        <v/>
      </c>
      <c r="G813" t="str">
        <f t="shared" si="70"/>
        <v/>
      </c>
      <c r="H813" t="str">
        <f t="shared" si="66"/>
        <v/>
      </c>
    </row>
    <row r="814" spans="4:8" x14ac:dyDescent="0.25">
      <c r="D814" t="str">
        <f t="shared" si="67"/>
        <v/>
      </c>
      <c r="E814" s="51" t="str">
        <f t="shared" si="68"/>
        <v/>
      </c>
      <c r="F814" t="str">
        <f t="shared" si="69"/>
        <v/>
      </c>
      <c r="G814" t="str">
        <f t="shared" si="70"/>
        <v/>
      </c>
      <c r="H814" t="str">
        <f t="shared" si="66"/>
        <v/>
      </c>
    </row>
    <row r="815" spans="4:8" x14ac:dyDescent="0.25">
      <c r="D815" t="str">
        <f t="shared" si="67"/>
        <v/>
      </c>
      <c r="E815" s="51" t="str">
        <f t="shared" si="68"/>
        <v/>
      </c>
      <c r="F815" t="str">
        <f t="shared" si="69"/>
        <v/>
      </c>
      <c r="G815" t="str">
        <f t="shared" si="70"/>
        <v/>
      </c>
      <c r="H815" t="str">
        <f t="shared" si="66"/>
        <v/>
      </c>
    </row>
    <row r="816" spans="4:8" x14ac:dyDescent="0.25">
      <c r="D816" t="str">
        <f t="shared" si="67"/>
        <v/>
      </c>
      <c r="E816" s="51" t="str">
        <f t="shared" si="68"/>
        <v/>
      </c>
      <c r="F816" t="str">
        <f t="shared" si="69"/>
        <v/>
      </c>
      <c r="G816" t="str">
        <f t="shared" si="70"/>
        <v/>
      </c>
      <c r="H816" t="str">
        <f t="shared" si="66"/>
        <v/>
      </c>
    </row>
    <row r="817" spans="4:8" x14ac:dyDescent="0.25">
      <c r="D817" t="str">
        <f t="shared" si="67"/>
        <v/>
      </c>
      <c r="E817" s="51" t="str">
        <f t="shared" si="68"/>
        <v/>
      </c>
      <c r="F817" t="str">
        <f t="shared" si="69"/>
        <v/>
      </c>
      <c r="G817" t="str">
        <f t="shared" si="70"/>
        <v/>
      </c>
      <c r="H817" t="str">
        <f t="shared" si="66"/>
        <v/>
      </c>
    </row>
    <row r="818" spans="4:8" x14ac:dyDescent="0.25">
      <c r="D818" t="str">
        <f t="shared" si="67"/>
        <v/>
      </c>
      <c r="E818" s="51" t="str">
        <f t="shared" si="68"/>
        <v/>
      </c>
      <c r="F818" t="str">
        <f t="shared" si="69"/>
        <v/>
      </c>
      <c r="G818" t="str">
        <f t="shared" si="70"/>
        <v/>
      </c>
      <c r="H818" t="str">
        <f t="shared" si="66"/>
        <v/>
      </c>
    </row>
    <row r="819" spans="4:8" x14ac:dyDescent="0.25">
      <c r="D819" t="str">
        <f t="shared" si="67"/>
        <v/>
      </c>
      <c r="E819" s="51" t="str">
        <f t="shared" si="68"/>
        <v/>
      </c>
      <c r="F819" t="str">
        <f t="shared" si="69"/>
        <v/>
      </c>
      <c r="G819" t="str">
        <f t="shared" si="70"/>
        <v/>
      </c>
      <c r="H819" t="str">
        <f t="shared" si="66"/>
        <v/>
      </c>
    </row>
    <row r="820" spans="4:8" x14ac:dyDescent="0.25">
      <c r="D820" t="str">
        <f t="shared" si="67"/>
        <v/>
      </c>
      <c r="E820" s="51" t="str">
        <f t="shared" si="68"/>
        <v/>
      </c>
      <c r="F820" t="str">
        <f t="shared" si="69"/>
        <v/>
      </c>
      <c r="G820" t="str">
        <f t="shared" si="70"/>
        <v/>
      </c>
      <c r="H820" t="str">
        <f t="shared" si="66"/>
        <v/>
      </c>
    </row>
    <row r="821" spans="4:8" x14ac:dyDescent="0.25">
      <c r="D821" t="str">
        <f t="shared" si="67"/>
        <v/>
      </c>
      <c r="E821" s="51" t="str">
        <f t="shared" si="68"/>
        <v/>
      </c>
      <c r="F821" t="str">
        <f t="shared" si="69"/>
        <v/>
      </c>
      <c r="G821" t="str">
        <f t="shared" si="70"/>
        <v/>
      </c>
      <c r="H821" t="str">
        <f t="shared" si="66"/>
        <v/>
      </c>
    </row>
    <row r="822" spans="4:8" x14ac:dyDescent="0.25">
      <c r="D822" t="str">
        <f t="shared" si="67"/>
        <v/>
      </c>
      <c r="E822" s="51" t="str">
        <f t="shared" si="68"/>
        <v/>
      </c>
      <c r="F822" t="str">
        <f t="shared" si="69"/>
        <v/>
      </c>
      <c r="G822" t="str">
        <f t="shared" si="70"/>
        <v/>
      </c>
      <c r="H822" t="str">
        <f t="shared" si="66"/>
        <v/>
      </c>
    </row>
    <row r="823" spans="4:8" x14ac:dyDescent="0.25">
      <c r="D823" t="str">
        <f t="shared" si="67"/>
        <v/>
      </c>
      <c r="E823" s="51" t="str">
        <f t="shared" si="68"/>
        <v/>
      </c>
      <c r="F823" t="str">
        <f t="shared" si="69"/>
        <v/>
      </c>
      <c r="G823" t="str">
        <f t="shared" si="70"/>
        <v/>
      </c>
      <c r="H823" t="str">
        <f t="shared" si="66"/>
        <v/>
      </c>
    </row>
    <row r="824" spans="4:8" x14ac:dyDescent="0.25">
      <c r="D824" t="str">
        <f t="shared" si="67"/>
        <v/>
      </c>
      <c r="E824" s="51" t="str">
        <f t="shared" si="68"/>
        <v/>
      </c>
      <c r="F824" t="str">
        <f t="shared" si="69"/>
        <v/>
      </c>
      <c r="G824" t="str">
        <f t="shared" si="70"/>
        <v/>
      </c>
      <c r="H824" t="str">
        <f t="shared" si="66"/>
        <v/>
      </c>
    </row>
    <row r="825" spans="4:8" x14ac:dyDescent="0.25">
      <c r="D825" t="str">
        <f t="shared" si="67"/>
        <v/>
      </c>
      <c r="E825" s="51" t="str">
        <f t="shared" si="68"/>
        <v/>
      </c>
      <c r="F825" t="str">
        <f t="shared" si="69"/>
        <v/>
      </c>
      <c r="G825" t="str">
        <f t="shared" si="70"/>
        <v/>
      </c>
      <c r="H825" t="str">
        <f t="shared" si="66"/>
        <v/>
      </c>
    </row>
    <row r="826" spans="4:8" x14ac:dyDescent="0.25">
      <c r="D826" t="str">
        <f t="shared" si="67"/>
        <v/>
      </c>
      <c r="E826" s="51" t="str">
        <f t="shared" si="68"/>
        <v/>
      </c>
      <c r="F826" t="str">
        <f t="shared" si="69"/>
        <v/>
      </c>
      <c r="G826" t="str">
        <f t="shared" si="70"/>
        <v/>
      </c>
      <c r="H826" t="str">
        <f t="shared" si="66"/>
        <v/>
      </c>
    </row>
    <row r="827" spans="4:8" x14ac:dyDescent="0.25">
      <c r="D827" t="str">
        <f t="shared" si="67"/>
        <v/>
      </c>
      <c r="E827" s="51" t="str">
        <f t="shared" si="68"/>
        <v/>
      </c>
      <c r="F827" t="str">
        <f t="shared" si="69"/>
        <v/>
      </c>
      <c r="G827" t="str">
        <f t="shared" si="70"/>
        <v/>
      </c>
      <c r="H827" t="str">
        <f t="shared" si="66"/>
        <v/>
      </c>
    </row>
    <row r="828" spans="4:8" x14ac:dyDescent="0.25">
      <c r="D828" t="str">
        <f t="shared" si="67"/>
        <v/>
      </c>
      <c r="E828" s="51" t="str">
        <f t="shared" si="68"/>
        <v/>
      </c>
      <c r="F828" t="str">
        <f t="shared" si="69"/>
        <v/>
      </c>
      <c r="G828" t="str">
        <f t="shared" si="70"/>
        <v/>
      </c>
      <c r="H828" t="str">
        <f t="shared" si="66"/>
        <v/>
      </c>
    </row>
    <row r="829" spans="4:8" x14ac:dyDescent="0.25">
      <c r="D829" t="str">
        <f t="shared" si="67"/>
        <v/>
      </c>
      <c r="E829" s="51" t="str">
        <f t="shared" si="68"/>
        <v/>
      </c>
      <c r="F829" t="str">
        <f t="shared" si="69"/>
        <v/>
      </c>
      <c r="G829" t="str">
        <f t="shared" si="70"/>
        <v/>
      </c>
      <c r="H829" t="str">
        <f t="shared" si="66"/>
        <v/>
      </c>
    </row>
    <row r="830" spans="4:8" x14ac:dyDescent="0.25">
      <c r="D830" t="str">
        <f t="shared" si="67"/>
        <v/>
      </c>
      <c r="E830" s="51" t="str">
        <f t="shared" si="68"/>
        <v/>
      </c>
      <c r="F830" t="str">
        <f t="shared" si="69"/>
        <v/>
      </c>
      <c r="G830" t="str">
        <f t="shared" si="70"/>
        <v/>
      </c>
      <c r="H830" t="str">
        <f t="shared" si="66"/>
        <v/>
      </c>
    </row>
    <row r="831" spans="4:8" x14ac:dyDescent="0.25">
      <c r="D831" t="str">
        <f t="shared" si="67"/>
        <v/>
      </c>
      <c r="E831" s="51" t="str">
        <f t="shared" si="68"/>
        <v/>
      </c>
      <c r="F831" t="str">
        <f t="shared" si="69"/>
        <v/>
      </c>
      <c r="G831" t="str">
        <f t="shared" si="70"/>
        <v/>
      </c>
      <c r="H831" t="str">
        <f t="shared" si="66"/>
        <v/>
      </c>
    </row>
    <row r="832" spans="4:8" x14ac:dyDescent="0.25">
      <c r="D832" t="str">
        <f t="shared" si="67"/>
        <v/>
      </c>
      <c r="E832" s="51" t="str">
        <f t="shared" si="68"/>
        <v/>
      </c>
      <c r="F832" t="str">
        <f t="shared" si="69"/>
        <v/>
      </c>
      <c r="G832" t="str">
        <f t="shared" si="70"/>
        <v/>
      </c>
      <c r="H832" t="str">
        <f t="shared" si="66"/>
        <v/>
      </c>
    </row>
    <row r="833" spans="4:8" x14ac:dyDescent="0.25">
      <c r="D833" t="str">
        <f t="shared" si="67"/>
        <v/>
      </c>
      <c r="E833" s="51" t="str">
        <f t="shared" si="68"/>
        <v/>
      </c>
      <c r="F833" t="str">
        <f t="shared" si="69"/>
        <v/>
      </c>
      <c r="G833" t="str">
        <f t="shared" si="70"/>
        <v/>
      </c>
      <c r="H833" t="str">
        <f t="shared" si="66"/>
        <v/>
      </c>
    </row>
    <row r="834" spans="4:8" x14ac:dyDescent="0.25">
      <c r="D834" t="str">
        <f t="shared" si="67"/>
        <v/>
      </c>
      <c r="E834" s="51" t="str">
        <f t="shared" si="68"/>
        <v/>
      </c>
      <c r="F834" t="str">
        <f t="shared" si="69"/>
        <v/>
      </c>
      <c r="G834" t="str">
        <f t="shared" si="70"/>
        <v/>
      </c>
      <c r="H834" t="str">
        <f t="shared" ref="H834:H897" si="71">IF(ISBLANK(A834),"",DATEDIF(B834,DATE(Starting_year,1,1),"m"))</f>
        <v/>
      </c>
    </row>
    <row r="835" spans="4:8" x14ac:dyDescent="0.25">
      <c r="D835" t="str">
        <f t="shared" ref="D835:D898" si="72">IF(NOT(ISBLANK(A835)),IF(AND(ISNUMBER(B835),OR(C835="Laptop",C835="Desktop")),"",1),"")</f>
        <v/>
      </c>
      <c r="E835" s="51" t="str">
        <f t="shared" si="68"/>
        <v/>
      </c>
      <c r="F835" t="str">
        <f t="shared" si="69"/>
        <v/>
      </c>
      <c r="G835" t="str">
        <f t="shared" si="70"/>
        <v/>
      </c>
      <c r="H835" t="str">
        <f t="shared" si="71"/>
        <v/>
      </c>
    </row>
    <row r="836" spans="4:8" x14ac:dyDescent="0.25">
      <c r="D836" t="str">
        <f t="shared" si="72"/>
        <v/>
      </c>
      <c r="E836" s="51" t="str">
        <f t="shared" si="68"/>
        <v/>
      </c>
      <c r="F836" t="str">
        <f t="shared" si="69"/>
        <v/>
      </c>
      <c r="G836" t="str">
        <f t="shared" si="70"/>
        <v/>
      </c>
      <c r="H836" t="str">
        <f t="shared" si="71"/>
        <v/>
      </c>
    </row>
    <row r="837" spans="4:8" x14ac:dyDescent="0.25">
      <c r="D837" t="str">
        <f t="shared" si="72"/>
        <v/>
      </c>
      <c r="E837" s="51" t="str">
        <f t="shared" si="68"/>
        <v/>
      </c>
      <c r="F837" t="str">
        <f t="shared" si="69"/>
        <v/>
      </c>
      <c r="G837" t="str">
        <f t="shared" si="70"/>
        <v/>
      </c>
      <c r="H837" t="str">
        <f t="shared" si="71"/>
        <v/>
      </c>
    </row>
    <row r="838" spans="4:8" x14ac:dyDescent="0.25">
      <c r="D838" t="str">
        <f t="shared" si="72"/>
        <v/>
      </c>
      <c r="E838" s="51" t="str">
        <f t="shared" si="68"/>
        <v/>
      </c>
      <c r="F838" t="str">
        <f t="shared" si="69"/>
        <v/>
      </c>
      <c r="G838" t="str">
        <f t="shared" si="70"/>
        <v/>
      </c>
      <c r="H838" t="str">
        <f t="shared" si="71"/>
        <v/>
      </c>
    </row>
    <row r="839" spans="4:8" x14ac:dyDescent="0.25">
      <c r="D839" t="str">
        <f t="shared" si="72"/>
        <v/>
      </c>
      <c r="E839" s="51" t="str">
        <f t="shared" si="68"/>
        <v/>
      </c>
      <c r="F839" t="str">
        <f t="shared" si="69"/>
        <v/>
      </c>
      <c r="G839" t="str">
        <f t="shared" si="70"/>
        <v/>
      </c>
      <c r="H839" t="str">
        <f t="shared" si="71"/>
        <v/>
      </c>
    </row>
    <row r="840" spans="4:8" x14ac:dyDescent="0.25">
      <c r="D840" t="str">
        <f t="shared" si="72"/>
        <v/>
      </c>
      <c r="E840" s="51" t="str">
        <f t="shared" si="68"/>
        <v/>
      </c>
      <c r="F840" t="str">
        <f t="shared" si="69"/>
        <v/>
      </c>
      <c r="G840" t="str">
        <f t="shared" si="70"/>
        <v/>
      </c>
      <c r="H840" t="str">
        <f t="shared" si="71"/>
        <v/>
      </c>
    </row>
    <row r="841" spans="4:8" x14ac:dyDescent="0.25">
      <c r="D841" t="str">
        <f t="shared" si="72"/>
        <v/>
      </c>
      <c r="E841" s="51" t="str">
        <f t="shared" si="68"/>
        <v/>
      </c>
      <c r="F841" t="str">
        <f t="shared" si="69"/>
        <v/>
      </c>
      <c r="G841" t="str">
        <f t="shared" si="70"/>
        <v/>
      </c>
      <c r="H841" t="str">
        <f t="shared" si="71"/>
        <v/>
      </c>
    </row>
    <row r="842" spans="4:8" x14ac:dyDescent="0.25">
      <c r="D842" t="str">
        <f t="shared" si="72"/>
        <v/>
      </c>
      <c r="E842" s="51" t="str">
        <f t="shared" ref="E842:E905" si="73">IF(ISBLANK(B842),"",B842+IF(C842="Laptop",Laptop_lifespan*365,Desktop_lifespan*365)+1)</f>
        <v/>
      </c>
      <c r="F842" t="str">
        <f t="shared" ref="F842:F905" si="74">IF(ISBLANK(B842),"",YEAR(E842))</f>
        <v/>
      </c>
      <c r="G842" t="str">
        <f t="shared" ref="G842:G905" si="75">IF(F842&lt;=Starting_year-1,1,IF(F842=Starting_year,MONTH(E842),""))</f>
        <v/>
      </c>
      <c r="H842" t="str">
        <f t="shared" si="71"/>
        <v/>
      </c>
    </row>
    <row r="843" spans="4:8" x14ac:dyDescent="0.25">
      <c r="D843" t="str">
        <f t="shared" si="72"/>
        <v/>
      </c>
      <c r="E843" s="51" t="str">
        <f t="shared" si="73"/>
        <v/>
      </c>
      <c r="F843" t="str">
        <f t="shared" si="74"/>
        <v/>
      </c>
      <c r="G843" t="str">
        <f t="shared" si="75"/>
        <v/>
      </c>
      <c r="H843" t="str">
        <f t="shared" si="71"/>
        <v/>
      </c>
    </row>
    <row r="844" spans="4:8" x14ac:dyDescent="0.25">
      <c r="D844" t="str">
        <f t="shared" si="72"/>
        <v/>
      </c>
      <c r="E844" s="51" t="str">
        <f t="shared" si="73"/>
        <v/>
      </c>
      <c r="F844" t="str">
        <f t="shared" si="74"/>
        <v/>
      </c>
      <c r="G844" t="str">
        <f t="shared" si="75"/>
        <v/>
      </c>
      <c r="H844" t="str">
        <f t="shared" si="71"/>
        <v/>
      </c>
    </row>
    <row r="845" spans="4:8" x14ac:dyDescent="0.25">
      <c r="D845" t="str">
        <f t="shared" si="72"/>
        <v/>
      </c>
      <c r="E845" s="51" t="str">
        <f t="shared" si="73"/>
        <v/>
      </c>
      <c r="F845" t="str">
        <f t="shared" si="74"/>
        <v/>
      </c>
      <c r="G845" t="str">
        <f t="shared" si="75"/>
        <v/>
      </c>
      <c r="H845" t="str">
        <f t="shared" si="71"/>
        <v/>
      </c>
    </row>
    <row r="846" spans="4:8" x14ac:dyDescent="0.25">
      <c r="D846" t="str">
        <f t="shared" si="72"/>
        <v/>
      </c>
      <c r="E846" s="51" t="str">
        <f t="shared" si="73"/>
        <v/>
      </c>
      <c r="F846" t="str">
        <f t="shared" si="74"/>
        <v/>
      </c>
      <c r="G846" t="str">
        <f t="shared" si="75"/>
        <v/>
      </c>
      <c r="H846" t="str">
        <f t="shared" si="71"/>
        <v/>
      </c>
    </row>
    <row r="847" spans="4:8" x14ac:dyDescent="0.25">
      <c r="D847" t="str">
        <f t="shared" si="72"/>
        <v/>
      </c>
      <c r="E847" s="51" t="str">
        <f t="shared" si="73"/>
        <v/>
      </c>
      <c r="F847" t="str">
        <f t="shared" si="74"/>
        <v/>
      </c>
      <c r="G847" t="str">
        <f t="shared" si="75"/>
        <v/>
      </c>
      <c r="H847" t="str">
        <f t="shared" si="71"/>
        <v/>
      </c>
    </row>
    <row r="848" spans="4:8" x14ac:dyDescent="0.25">
      <c r="D848" t="str">
        <f t="shared" si="72"/>
        <v/>
      </c>
      <c r="E848" s="51" t="str">
        <f t="shared" si="73"/>
        <v/>
      </c>
      <c r="F848" t="str">
        <f t="shared" si="74"/>
        <v/>
      </c>
      <c r="G848" t="str">
        <f t="shared" si="75"/>
        <v/>
      </c>
      <c r="H848" t="str">
        <f t="shared" si="71"/>
        <v/>
      </c>
    </row>
    <row r="849" spans="4:8" x14ac:dyDescent="0.25">
      <c r="D849" t="str">
        <f t="shared" si="72"/>
        <v/>
      </c>
      <c r="E849" s="51" t="str">
        <f t="shared" si="73"/>
        <v/>
      </c>
      <c r="F849" t="str">
        <f t="shared" si="74"/>
        <v/>
      </c>
      <c r="G849" t="str">
        <f t="shared" si="75"/>
        <v/>
      </c>
      <c r="H849" t="str">
        <f t="shared" si="71"/>
        <v/>
      </c>
    </row>
    <row r="850" spans="4:8" x14ac:dyDescent="0.25">
      <c r="D850" t="str">
        <f t="shared" si="72"/>
        <v/>
      </c>
      <c r="E850" s="51" t="str">
        <f t="shared" si="73"/>
        <v/>
      </c>
      <c r="F850" t="str">
        <f t="shared" si="74"/>
        <v/>
      </c>
      <c r="G850" t="str">
        <f t="shared" si="75"/>
        <v/>
      </c>
      <c r="H850" t="str">
        <f t="shared" si="71"/>
        <v/>
      </c>
    </row>
    <row r="851" spans="4:8" x14ac:dyDescent="0.25">
      <c r="D851" t="str">
        <f t="shared" si="72"/>
        <v/>
      </c>
      <c r="E851" s="51" t="str">
        <f t="shared" si="73"/>
        <v/>
      </c>
      <c r="F851" t="str">
        <f t="shared" si="74"/>
        <v/>
      </c>
      <c r="G851" t="str">
        <f t="shared" si="75"/>
        <v/>
      </c>
      <c r="H851" t="str">
        <f t="shared" si="71"/>
        <v/>
      </c>
    </row>
    <row r="852" spans="4:8" x14ac:dyDescent="0.25">
      <c r="D852" t="str">
        <f t="shared" si="72"/>
        <v/>
      </c>
      <c r="E852" s="51" t="str">
        <f t="shared" si="73"/>
        <v/>
      </c>
      <c r="F852" t="str">
        <f t="shared" si="74"/>
        <v/>
      </c>
      <c r="G852" t="str">
        <f t="shared" si="75"/>
        <v/>
      </c>
      <c r="H852" t="str">
        <f t="shared" si="71"/>
        <v/>
      </c>
    </row>
    <row r="853" spans="4:8" x14ac:dyDescent="0.25">
      <c r="D853" t="str">
        <f t="shared" si="72"/>
        <v/>
      </c>
      <c r="E853" s="51" t="str">
        <f t="shared" si="73"/>
        <v/>
      </c>
      <c r="F853" t="str">
        <f t="shared" si="74"/>
        <v/>
      </c>
      <c r="G853" t="str">
        <f t="shared" si="75"/>
        <v/>
      </c>
      <c r="H853" t="str">
        <f t="shared" si="71"/>
        <v/>
      </c>
    </row>
    <row r="854" spans="4:8" x14ac:dyDescent="0.25">
      <c r="D854" t="str">
        <f t="shared" si="72"/>
        <v/>
      </c>
      <c r="E854" s="51" t="str">
        <f t="shared" si="73"/>
        <v/>
      </c>
      <c r="F854" t="str">
        <f t="shared" si="74"/>
        <v/>
      </c>
      <c r="G854" t="str">
        <f t="shared" si="75"/>
        <v/>
      </c>
      <c r="H854" t="str">
        <f t="shared" si="71"/>
        <v/>
      </c>
    </row>
    <row r="855" spans="4:8" x14ac:dyDescent="0.25">
      <c r="D855" t="str">
        <f t="shared" si="72"/>
        <v/>
      </c>
      <c r="E855" s="51" t="str">
        <f t="shared" si="73"/>
        <v/>
      </c>
      <c r="F855" t="str">
        <f t="shared" si="74"/>
        <v/>
      </c>
      <c r="G855" t="str">
        <f t="shared" si="75"/>
        <v/>
      </c>
      <c r="H855" t="str">
        <f t="shared" si="71"/>
        <v/>
      </c>
    </row>
    <row r="856" spans="4:8" x14ac:dyDescent="0.25">
      <c r="D856" t="str">
        <f t="shared" si="72"/>
        <v/>
      </c>
      <c r="E856" s="51" t="str">
        <f t="shared" si="73"/>
        <v/>
      </c>
      <c r="F856" t="str">
        <f t="shared" si="74"/>
        <v/>
      </c>
      <c r="G856" t="str">
        <f t="shared" si="75"/>
        <v/>
      </c>
      <c r="H856" t="str">
        <f t="shared" si="71"/>
        <v/>
      </c>
    </row>
    <row r="857" spans="4:8" x14ac:dyDescent="0.25">
      <c r="D857" t="str">
        <f t="shared" si="72"/>
        <v/>
      </c>
      <c r="E857" s="51" t="str">
        <f t="shared" si="73"/>
        <v/>
      </c>
      <c r="F857" t="str">
        <f t="shared" si="74"/>
        <v/>
      </c>
      <c r="G857" t="str">
        <f t="shared" si="75"/>
        <v/>
      </c>
      <c r="H857" t="str">
        <f t="shared" si="71"/>
        <v/>
      </c>
    </row>
    <row r="858" spans="4:8" x14ac:dyDescent="0.25">
      <c r="D858" t="str">
        <f t="shared" si="72"/>
        <v/>
      </c>
      <c r="E858" s="51" t="str">
        <f t="shared" si="73"/>
        <v/>
      </c>
      <c r="F858" t="str">
        <f t="shared" si="74"/>
        <v/>
      </c>
      <c r="G858" t="str">
        <f t="shared" si="75"/>
        <v/>
      </c>
      <c r="H858" t="str">
        <f t="shared" si="71"/>
        <v/>
      </c>
    </row>
    <row r="859" spans="4:8" x14ac:dyDescent="0.25">
      <c r="D859" t="str">
        <f t="shared" si="72"/>
        <v/>
      </c>
      <c r="E859" s="51" t="str">
        <f t="shared" si="73"/>
        <v/>
      </c>
      <c r="F859" t="str">
        <f t="shared" si="74"/>
        <v/>
      </c>
      <c r="G859" t="str">
        <f t="shared" si="75"/>
        <v/>
      </c>
      <c r="H859" t="str">
        <f t="shared" si="71"/>
        <v/>
      </c>
    </row>
    <row r="860" spans="4:8" x14ac:dyDescent="0.25">
      <c r="D860" t="str">
        <f t="shared" si="72"/>
        <v/>
      </c>
      <c r="E860" s="51" t="str">
        <f t="shared" si="73"/>
        <v/>
      </c>
      <c r="F860" t="str">
        <f t="shared" si="74"/>
        <v/>
      </c>
      <c r="G860" t="str">
        <f t="shared" si="75"/>
        <v/>
      </c>
      <c r="H860" t="str">
        <f t="shared" si="71"/>
        <v/>
      </c>
    </row>
    <row r="861" spans="4:8" x14ac:dyDescent="0.25">
      <c r="D861" t="str">
        <f t="shared" si="72"/>
        <v/>
      </c>
      <c r="E861" s="51" t="str">
        <f t="shared" si="73"/>
        <v/>
      </c>
      <c r="F861" t="str">
        <f t="shared" si="74"/>
        <v/>
      </c>
      <c r="G861" t="str">
        <f t="shared" si="75"/>
        <v/>
      </c>
      <c r="H861" t="str">
        <f t="shared" si="71"/>
        <v/>
      </c>
    </row>
    <row r="862" spans="4:8" x14ac:dyDescent="0.25">
      <c r="D862" t="str">
        <f t="shared" si="72"/>
        <v/>
      </c>
      <c r="E862" s="51" t="str">
        <f t="shared" si="73"/>
        <v/>
      </c>
      <c r="F862" t="str">
        <f t="shared" si="74"/>
        <v/>
      </c>
      <c r="G862" t="str">
        <f t="shared" si="75"/>
        <v/>
      </c>
      <c r="H862" t="str">
        <f t="shared" si="71"/>
        <v/>
      </c>
    </row>
    <row r="863" spans="4:8" x14ac:dyDescent="0.25">
      <c r="D863" t="str">
        <f t="shared" si="72"/>
        <v/>
      </c>
      <c r="E863" s="51" t="str">
        <f t="shared" si="73"/>
        <v/>
      </c>
      <c r="F863" t="str">
        <f t="shared" si="74"/>
        <v/>
      </c>
      <c r="G863" t="str">
        <f t="shared" si="75"/>
        <v/>
      </c>
      <c r="H863" t="str">
        <f t="shared" si="71"/>
        <v/>
      </c>
    </row>
    <row r="864" spans="4:8" x14ac:dyDescent="0.25">
      <c r="D864" t="str">
        <f t="shared" si="72"/>
        <v/>
      </c>
      <c r="E864" s="51" t="str">
        <f t="shared" si="73"/>
        <v/>
      </c>
      <c r="F864" t="str">
        <f t="shared" si="74"/>
        <v/>
      </c>
      <c r="G864" t="str">
        <f t="shared" si="75"/>
        <v/>
      </c>
      <c r="H864" t="str">
        <f t="shared" si="71"/>
        <v/>
      </c>
    </row>
    <row r="865" spans="4:8" x14ac:dyDescent="0.25">
      <c r="D865" t="str">
        <f t="shared" si="72"/>
        <v/>
      </c>
      <c r="E865" s="51" t="str">
        <f t="shared" si="73"/>
        <v/>
      </c>
      <c r="F865" t="str">
        <f t="shared" si="74"/>
        <v/>
      </c>
      <c r="G865" t="str">
        <f t="shared" si="75"/>
        <v/>
      </c>
      <c r="H865" t="str">
        <f t="shared" si="71"/>
        <v/>
      </c>
    </row>
    <row r="866" spans="4:8" x14ac:dyDescent="0.25">
      <c r="D866" t="str">
        <f t="shared" si="72"/>
        <v/>
      </c>
      <c r="E866" s="51" t="str">
        <f t="shared" si="73"/>
        <v/>
      </c>
      <c r="F866" t="str">
        <f t="shared" si="74"/>
        <v/>
      </c>
      <c r="G866" t="str">
        <f t="shared" si="75"/>
        <v/>
      </c>
      <c r="H866" t="str">
        <f t="shared" si="71"/>
        <v/>
      </c>
    </row>
    <row r="867" spans="4:8" x14ac:dyDescent="0.25">
      <c r="D867" t="str">
        <f t="shared" si="72"/>
        <v/>
      </c>
      <c r="E867" s="51" t="str">
        <f t="shared" si="73"/>
        <v/>
      </c>
      <c r="F867" t="str">
        <f t="shared" si="74"/>
        <v/>
      </c>
      <c r="G867" t="str">
        <f t="shared" si="75"/>
        <v/>
      </c>
      <c r="H867" t="str">
        <f t="shared" si="71"/>
        <v/>
      </c>
    </row>
    <row r="868" spans="4:8" x14ac:dyDescent="0.25">
      <c r="D868" t="str">
        <f t="shared" si="72"/>
        <v/>
      </c>
      <c r="E868" s="51" t="str">
        <f t="shared" si="73"/>
        <v/>
      </c>
      <c r="F868" t="str">
        <f t="shared" si="74"/>
        <v/>
      </c>
      <c r="G868" t="str">
        <f t="shared" si="75"/>
        <v/>
      </c>
      <c r="H868" t="str">
        <f t="shared" si="71"/>
        <v/>
      </c>
    </row>
    <row r="869" spans="4:8" x14ac:dyDescent="0.25">
      <c r="D869" t="str">
        <f t="shared" si="72"/>
        <v/>
      </c>
      <c r="E869" s="51" t="str">
        <f t="shared" si="73"/>
        <v/>
      </c>
      <c r="F869" t="str">
        <f t="shared" si="74"/>
        <v/>
      </c>
      <c r="G869" t="str">
        <f t="shared" si="75"/>
        <v/>
      </c>
      <c r="H869" t="str">
        <f t="shared" si="71"/>
        <v/>
      </c>
    </row>
    <row r="870" spans="4:8" x14ac:dyDescent="0.25">
      <c r="D870" t="str">
        <f t="shared" si="72"/>
        <v/>
      </c>
      <c r="E870" s="51" t="str">
        <f t="shared" si="73"/>
        <v/>
      </c>
      <c r="F870" t="str">
        <f t="shared" si="74"/>
        <v/>
      </c>
      <c r="G870" t="str">
        <f t="shared" si="75"/>
        <v/>
      </c>
      <c r="H870" t="str">
        <f t="shared" si="71"/>
        <v/>
      </c>
    </row>
    <row r="871" spans="4:8" x14ac:dyDescent="0.25">
      <c r="D871" t="str">
        <f t="shared" si="72"/>
        <v/>
      </c>
      <c r="E871" s="51" t="str">
        <f t="shared" si="73"/>
        <v/>
      </c>
      <c r="F871" t="str">
        <f t="shared" si="74"/>
        <v/>
      </c>
      <c r="G871" t="str">
        <f t="shared" si="75"/>
        <v/>
      </c>
      <c r="H871" t="str">
        <f t="shared" si="71"/>
        <v/>
      </c>
    </row>
    <row r="872" spans="4:8" x14ac:dyDescent="0.25">
      <c r="D872" t="str">
        <f t="shared" si="72"/>
        <v/>
      </c>
      <c r="E872" s="51" t="str">
        <f t="shared" si="73"/>
        <v/>
      </c>
      <c r="F872" t="str">
        <f t="shared" si="74"/>
        <v/>
      </c>
      <c r="G872" t="str">
        <f t="shared" si="75"/>
        <v/>
      </c>
      <c r="H872" t="str">
        <f t="shared" si="71"/>
        <v/>
      </c>
    </row>
    <row r="873" spans="4:8" x14ac:dyDescent="0.25">
      <c r="D873" t="str">
        <f t="shared" si="72"/>
        <v/>
      </c>
      <c r="E873" s="51" t="str">
        <f t="shared" si="73"/>
        <v/>
      </c>
      <c r="F873" t="str">
        <f t="shared" si="74"/>
        <v/>
      </c>
      <c r="G873" t="str">
        <f t="shared" si="75"/>
        <v/>
      </c>
      <c r="H873" t="str">
        <f t="shared" si="71"/>
        <v/>
      </c>
    </row>
    <row r="874" spans="4:8" x14ac:dyDescent="0.25">
      <c r="D874" t="str">
        <f t="shared" si="72"/>
        <v/>
      </c>
      <c r="E874" s="51" t="str">
        <f t="shared" si="73"/>
        <v/>
      </c>
      <c r="F874" t="str">
        <f t="shared" si="74"/>
        <v/>
      </c>
      <c r="G874" t="str">
        <f t="shared" si="75"/>
        <v/>
      </c>
      <c r="H874" t="str">
        <f t="shared" si="71"/>
        <v/>
      </c>
    </row>
    <row r="875" spans="4:8" x14ac:dyDescent="0.25">
      <c r="D875" t="str">
        <f t="shared" si="72"/>
        <v/>
      </c>
      <c r="E875" s="51" t="str">
        <f t="shared" si="73"/>
        <v/>
      </c>
      <c r="F875" t="str">
        <f t="shared" si="74"/>
        <v/>
      </c>
      <c r="G875" t="str">
        <f t="shared" si="75"/>
        <v/>
      </c>
      <c r="H875" t="str">
        <f t="shared" si="71"/>
        <v/>
      </c>
    </row>
    <row r="876" spans="4:8" x14ac:dyDescent="0.25">
      <c r="D876" t="str">
        <f t="shared" si="72"/>
        <v/>
      </c>
      <c r="E876" s="51" t="str">
        <f t="shared" si="73"/>
        <v/>
      </c>
      <c r="F876" t="str">
        <f t="shared" si="74"/>
        <v/>
      </c>
      <c r="G876" t="str">
        <f t="shared" si="75"/>
        <v/>
      </c>
      <c r="H876" t="str">
        <f t="shared" si="71"/>
        <v/>
      </c>
    </row>
    <row r="877" spans="4:8" x14ac:dyDescent="0.25">
      <c r="D877" t="str">
        <f t="shared" si="72"/>
        <v/>
      </c>
      <c r="E877" s="51" t="str">
        <f t="shared" si="73"/>
        <v/>
      </c>
      <c r="F877" t="str">
        <f t="shared" si="74"/>
        <v/>
      </c>
      <c r="G877" t="str">
        <f t="shared" si="75"/>
        <v/>
      </c>
      <c r="H877" t="str">
        <f t="shared" si="71"/>
        <v/>
      </c>
    </row>
    <row r="878" spans="4:8" x14ac:dyDescent="0.25">
      <c r="D878" t="str">
        <f t="shared" si="72"/>
        <v/>
      </c>
      <c r="E878" s="51" t="str">
        <f t="shared" si="73"/>
        <v/>
      </c>
      <c r="F878" t="str">
        <f t="shared" si="74"/>
        <v/>
      </c>
      <c r="G878" t="str">
        <f t="shared" si="75"/>
        <v/>
      </c>
      <c r="H878" t="str">
        <f t="shared" si="71"/>
        <v/>
      </c>
    </row>
    <row r="879" spans="4:8" x14ac:dyDescent="0.25">
      <c r="D879" t="str">
        <f t="shared" si="72"/>
        <v/>
      </c>
      <c r="E879" s="51" t="str">
        <f t="shared" si="73"/>
        <v/>
      </c>
      <c r="F879" t="str">
        <f t="shared" si="74"/>
        <v/>
      </c>
      <c r="G879" t="str">
        <f t="shared" si="75"/>
        <v/>
      </c>
      <c r="H879" t="str">
        <f t="shared" si="71"/>
        <v/>
      </c>
    </row>
    <row r="880" spans="4:8" x14ac:dyDescent="0.25">
      <c r="D880" t="str">
        <f t="shared" si="72"/>
        <v/>
      </c>
      <c r="E880" s="51" t="str">
        <f t="shared" si="73"/>
        <v/>
      </c>
      <c r="F880" t="str">
        <f t="shared" si="74"/>
        <v/>
      </c>
      <c r="G880" t="str">
        <f t="shared" si="75"/>
        <v/>
      </c>
      <c r="H880" t="str">
        <f t="shared" si="71"/>
        <v/>
      </c>
    </row>
    <row r="881" spans="4:8" x14ac:dyDescent="0.25">
      <c r="D881" t="str">
        <f t="shared" si="72"/>
        <v/>
      </c>
      <c r="E881" s="51" t="str">
        <f t="shared" si="73"/>
        <v/>
      </c>
      <c r="F881" t="str">
        <f t="shared" si="74"/>
        <v/>
      </c>
      <c r="G881" t="str">
        <f t="shared" si="75"/>
        <v/>
      </c>
      <c r="H881" t="str">
        <f t="shared" si="71"/>
        <v/>
      </c>
    </row>
    <row r="882" spans="4:8" x14ac:dyDescent="0.25">
      <c r="D882" t="str">
        <f t="shared" si="72"/>
        <v/>
      </c>
      <c r="E882" s="51" t="str">
        <f t="shared" si="73"/>
        <v/>
      </c>
      <c r="F882" t="str">
        <f t="shared" si="74"/>
        <v/>
      </c>
      <c r="G882" t="str">
        <f t="shared" si="75"/>
        <v/>
      </c>
      <c r="H882" t="str">
        <f t="shared" si="71"/>
        <v/>
      </c>
    </row>
    <row r="883" spans="4:8" x14ac:dyDescent="0.25">
      <c r="D883" t="str">
        <f t="shared" si="72"/>
        <v/>
      </c>
      <c r="E883" s="51" t="str">
        <f t="shared" si="73"/>
        <v/>
      </c>
      <c r="F883" t="str">
        <f t="shared" si="74"/>
        <v/>
      </c>
      <c r="G883" t="str">
        <f t="shared" si="75"/>
        <v/>
      </c>
      <c r="H883" t="str">
        <f t="shared" si="71"/>
        <v/>
      </c>
    </row>
    <row r="884" spans="4:8" x14ac:dyDescent="0.25">
      <c r="D884" t="str">
        <f t="shared" si="72"/>
        <v/>
      </c>
      <c r="E884" s="51" t="str">
        <f t="shared" si="73"/>
        <v/>
      </c>
      <c r="F884" t="str">
        <f t="shared" si="74"/>
        <v/>
      </c>
      <c r="G884" t="str">
        <f t="shared" si="75"/>
        <v/>
      </c>
      <c r="H884" t="str">
        <f t="shared" si="71"/>
        <v/>
      </c>
    </row>
    <row r="885" spans="4:8" x14ac:dyDescent="0.25">
      <c r="D885" t="str">
        <f t="shared" si="72"/>
        <v/>
      </c>
      <c r="E885" s="51" t="str">
        <f t="shared" si="73"/>
        <v/>
      </c>
      <c r="F885" t="str">
        <f t="shared" si="74"/>
        <v/>
      </c>
      <c r="G885" t="str">
        <f t="shared" si="75"/>
        <v/>
      </c>
      <c r="H885" t="str">
        <f t="shared" si="71"/>
        <v/>
      </c>
    </row>
    <row r="886" spans="4:8" x14ac:dyDescent="0.25">
      <c r="D886" t="str">
        <f t="shared" si="72"/>
        <v/>
      </c>
      <c r="E886" s="51" t="str">
        <f t="shared" si="73"/>
        <v/>
      </c>
      <c r="F886" t="str">
        <f t="shared" si="74"/>
        <v/>
      </c>
      <c r="G886" t="str">
        <f t="shared" si="75"/>
        <v/>
      </c>
      <c r="H886" t="str">
        <f t="shared" si="71"/>
        <v/>
      </c>
    </row>
    <row r="887" spans="4:8" x14ac:dyDescent="0.25">
      <c r="D887" t="str">
        <f t="shared" si="72"/>
        <v/>
      </c>
      <c r="E887" s="51" t="str">
        <f t="shared" si="73"/>
        <v/>
      </c>
      <c r="F887" t="str">
        <f t="shared" si="74"/>
        <v/>
      </c>
      <c r="G887" t="str">
        <f t="shared" si="75"/>
        <v/>
      </c>
      <c r="H887" t="str">
        <f t="shared" si="71"/>
        <v/>
      </c>
    </row>
    <row r="888" spans="4:8" x14ac:dyDescent="0.25">
      <c r="D888" t="str">
        <f t="shared" si="72"/>
        <v/>
      </c>
      <c r="E888" s="51" t="str">
        <f t="shared" si="73"/>
        <v/>
      </c>
      <c r="F888" t="str">
        <f t="shared" si="74"/>
        <v/>
      </c>
      <c r="G888" t="str">
        <f t="shared" si="75"/>
        <v/>
      </c>
      <c r="H888" t="str">
        <f t="shared" si="71"/>
        <v/>
      </c>
    </row>
    <row r="889" spans="4:8" x14ac:dyDescent="0.25">
      <c r="D889" t="str">
        <f t="shared" si="72"/>
        <v/>
      </c>
      <c r="E889" s="51" t="str">
        <f t="shared" si="73"/>
        <v/>
      </c>
      <c r="F889" t="str">
        <f t="shared" si="74"/>
        <v/>
      </c>
      <c r="G889" t="str">
        <f t="shared" si="75"/>
        <v/>
      </c>
      <c r="H889" t="str">
        <f t="shared" si="71"/>
        <v/>
      </c>
    </row>
    <row r="890" spans="4:8" x14ac:dyDescent="0.25">
      <c r="D890" t="str">
        <f t="shared" si="72"/>
        <v/>
      </c>
      <c r="E890" s="51" t="str">
        <f t="shared" si="73"/>
        <v/>
      </c>
      <c r="F890" t="str">
        <f t="shared" si="74"/>
        <v/>
      </c>
      <c r="G890" t="str">
        <f t="shared" si="75"/>
        <v/>
      </c>
      <c r="H890" t="str">
        <f t="shared" si="71"/>
        <v/>
      </c>
    </row>
    <row r="891" spans="4:8" x14ac:dyDescent="0.25">
      <c r="D891" t="str">
        <f t="shared" si="72"/>
        <v/>
      </c>
      <c r="E891" s="51" t="str">
        <f t="shared" si="73"/>
        <v/>
      </c>
      <c r="F891" t="str">
        <f t="shared" si="74"/>
        <v/>
      </c>
      <c r="G891" t="str">
        <f t="shared" si="75"/>
        <v/>
      </c>
      <c r="H891" t="str">
        <f t="shared" si="71"/>
        <v/>
      </c>
    </row>
    <row r="892" spans="4:8" x14ac:dyDescent="0.25">
      <c r="D892" t="str">
        <f t="shared" si="72"/>
        <v/>
      </c>
      <c r="E892" s="51" t="str">
        <f t="shared" si="73"/>
        <v/>
      </c>
      <c r="F892" t="str">
        <f t="shared" si="74"/>
        <v/>
      </c>
      <c r="G892" t="str">
        <f t="shared" si="75"/>
        <v/>
      </c>
      <c r="H892" t="str">
        <f t="shared" si="71"/>
        <v/>
      </c>
    </row>
    <row r="893" spans="4:8" x14ac:dyDescent="0.25">
      <c r="D893" t="str">
        <f t="shared" si="72"/>
        <v/>
      </c>
      <c r="E893" s="51" t="str">
        <f t="shared" si="73"/>
        <v/>
      </c>
      <c r="F893" t="str">
        <f t="shared" si="74"/>
        <v/>
      </c>
      <c r="G893" t="str">
        <f t="shared" si="75"/>
        <v/>
      </c>
      <c r="H893" t="str">
        <f t="shared" si="71"/>
        <v/>
      </c>
    </row>
    <row r="894" spans="4:8" x14ac:dyDescent="0.25">
      <c r="D894" t="str">
        <f t="shared" si="72"/>
        <v/>
      </c>
      <c r="E894" s="51" t="str">
        <f t="shared" si="73"/>
        <v/>
      </c>
      <c r="F894" t="str">
        <f t="shared" si="74"/>
        <v/>
      </c>
      <c r="G894" t="str">
        <f t="shared" si="75"/>
        <v/>
      </c>
      <c r="H894" t="str">
        <f t="shared" si="71"/>
        <v/>
      </c>
    </row>
    <row r="895" spans="4:8" x14ac:dyDescent="0.25">
      <c r="D895" t="str">
        <f t="shared" si="72"/>
        <v/>
      </c>
      <c r="E895" s="51" t="str">
        <f t="shared" si="73"/>
        <v/>
      </c>
      <c r="F895" t="str">
        <f t="shared" si="74"/>
        <v/>
      </c>
      <c r="G895" t="str">
        <f t="shared" si="75"/>
        <v/>
      </c>
      <c r="H895" t="str">
        <f t="shared" si="71"/>
        <v/>
      </c>
    </row>
    <row r="896" spans="4:8" x14ac:dyDescent="0.25">
      <c r="D896" t="str">
        <f t="shared" si="72"/>
        <v/>
      </c>
      <c r="E896" s="51" t="str">
        <f t="shared" si="73"/>
        <v/>
      </c>
      <c r="F896" t="str">
        <f t="shared" si="74"/>
        <v/>
      </c>
      <c r="G896" t="str">
        <f t="shared" si="75"/>
        <v/>
      </c>
      <c r="H896" t="str">
        <f t="shared" si="71"/>
        <v/>
      </c>
    </row>
    <row r="897" spans="4:8" x14ac:dyDescent="0.25">
      <c r="D897" t="str">
        <f t="shared" si="72"/>
        <v/>
      </c>
      <c r="E897" s="51" t="str">
        <f t="shared" si="73"/>
        <v/>
      </c>
      <c r="F897" t="str">
        <f t="shared" si="74"/>
        <v/>
      </c>
      <c r="G897" t="str">
        <f t="shared" si="75"/>
        <v/>
      </c>
      <c r="H897" t="str">
        <f t="shared" si="71"/>
        <v/>
      </c>
    </row>
    <row r="898" spans="4:8" x14ac:dyDescent="0.25">
      <c r="D898" t="str">
        <f t="shared" si="72"/>
        <v/>
      </c>
      <c r="E898" s="51" t="str">
        <f t="shared" si="73"/>
        <v/>
      </c>
      <c r="F898" t="str">
        <f t="shared" si="74"/>
        <v/>
      </c>
      <c r="G898" t="str">
        <f t="shared" si="75"/>
        <v/>
      </c>
      <c r="H898" t="str">
        <f t="shared" ref="H898:H961" si="76">IF(ISBLANK(A898),"",DATEDIF(B898,DATE(Starting_year,1,1),"m"))</f>
        <v/>
      </c>
    </row>
    <row r="899" spans="4:8" x14ac:dyDescent="0.25">
      <c r="D899" t="str">
        <f t="shared" ref="D899:D962" si="77">IF(NOT(ISBLANK(A899)),IF(AND(ISNUMBER(B899),OR(C899="Laptop",C899="Desktop")),"",1),"")</f>
        <v/>
      </c>
      <c r="E899" s="51" t="str">
        <f t="shared" si="73"/>
        <v/>
      </c>
      <c r="F899" t="str">
        <f t="shared" si="74"/>
        <v/>
      </c>
      <c r="G899" t="str">
        <f t="shared" si="75"/>
        <v/>
      </c>
      <c r="H899" t="str">
        <f t="shared" si="76"/>
        <v/>
      </c>
    </row>
    <row r="900" spans="4:8" x14ac:dyDescent="0.25">
      <c r="D900" t="str">
        <f t="shared" si="77"/>
        <v/>
      </c>
      <c r="E900" s="51" t="str">
        <f t="shared" si="73"/>
        <v/>
      </c>
      <c r="F900" t="str">
        <f t="shared" si="74"/>
        <v/>
      </c>
      <c r="G900" t="str">
        <f t="shared" si="75"/>
        <v/>
      </c>
      <c r="H900" t="str">
        <f t="shared" si="76"/>
        <v/>
      </c>
    </row>
    <row r="901" spans="4:8" x14ac:dyDescent="0.25">
      <c r="D901" t="str">
        <f t="shared" si="77"/>
        <v/>
      </c>
      <c r="E901" s="51" t="str">
        <f t="shared" si="73"/>
        <v/>
      </c>
      <c r="F901" t="str">
        <f t="shared" si="74"/>
        <v/>
      </c>
      <c r="G901" t="str">
        <f t="shared" si="75"/>
        <v/>
      </c>
      <c r="H901" t="str">
        <f t="shared" si="76"/>
        <v/>
      </c>
    </row>
    <row r="902" spans="4:8" x14ac:dyDescent="0.25">
      <c r="D902" t="str">
        <f t="shared" si="77"/>
        <v/>
      </c>
      <c r="E902" s="51" t="str">
        <f t="shared" si="73"/>
        <v/>
      </c>
      <c r="F902" t="str">
        <f t="shared" si="74"/>
        <v/>
      </c>
      <c r="G902" t="str">
        <f t="shared" si="75"/>
        <v/>
      </c>
      <c r="H902" t="str">
        <f t="shared" si="76"/>
        <v/>
      </c>
    </row>
    <row r="903" spans="4:8" x14ac:dyDescent="0.25">
      <c r="D903" t="str">
        <f t="shared" si="77"/>
        <v/>
      </c>
      <c r="E903" s="51" t="str">
        <f t="shared" si="73"/>
        <v/>
      </c>
      <c r="F903" t="str">
        <f t="shared" si="74"/>
        <v/>
      </c>
      <c r="G903" t="str">
        <f t="shared" si="75"/>
        <v/>
      </c>
      <c r="H903" t="str">
        <f t="shared" si="76"/>
        <v/>
      </c>
    </row>
    <row r="904" spans="4:8" x14ac:dyDescent="0.25">
      <c r="D904" t="str">
        <f t="shared" si="77"/>
        <v/>
      </c>
      <c r="E904" s="51" t="str">
        <f t="shared" si="73"/>
        <v/>
      </c>
      <c r="F904" t="str">
        <f t="shared" si="74"/>
        <v/>
      </c>
      <c r="G904" t="str">
        <f t="shared" si="75"/>
        <v/>
      </c>
      <c r="H904" t="str">
        <f t="shared" si="76"/>
        <v/>
      </c>
    </row>
    <row r="905" spans="4:8" x14ac:dyDescent="0.25">
      <c r="D905" t="str">
        <f t="shared" si="77"/>
        <v/>
      </c>
      <c r="E905" s="51" t="str">
        <f t="shared" si="73"/>
        <v/>
      </c>
      <c r="F905" t="str">
        <f t="shared" si="74"/>
        <v/>
      </c>
      <c r="G905" t="str">
        <f t="shared" si="75"/>
        <v/>
      </c>
      <c r="H905" t="str">
        <f t="shared" si="76"/>
        <v/>
      </c>
    </row>
    <row r="906" spans="4:8" x14ac:dyDescent="0.25">
      <c r="D906" t="str">
        <f t="shared" si="77"/>
        <v/>
      </c>
      <c r="E906" s="51" t="str">
        <f t="shared" ref="E906:E969" si="78">IF(ISBLANK(B906),"",B906+IF(C906="Laptop",Laptop_lifespan*365,Desktop_lifespan*365)+1)</f>
        <v/>
      </c>
      <c r="F906" t="str">
        <f t="shared" ref="F906:F969" si="79">IF(ISBLANK(B906),"",YEAR(E906))</f>
        <v/>
      </c>
      <c r="G906" t="str">
        <f t="shared" ref="G906:G969" si="80">IF(F906&lt;=Starting_year-1,1,IF(F906=Starting_year,MONTH(E906),""))</f>
        <v/>
      </c>
      <c r="H906" t="str">
        <f t="shared" si="76"/>
        <v/>
      </c>
    </row>
    <row r="907" spans="4:8" x14ac:dyDescent="0.25">
      <c r="D907" t="str">
        <f t="shared" si="77"/>
        <v/>
      </c>
      <c r="E907" s="51" t="str">
        <f t="shared" si="78"/>
        <v/>
      </c>
      <c r="F907" t="str">
        <f t="shared" si="79"/>
        <v/>
      </c>
      <c r="G907" t="str">
        <f t="shared" si="80"/>
        <v/>
      </c>
      <c r="H907" t="str">
        <f t="shared" si="76"/>
        <v/>
      </c>
    </row>
    <row r="908" spans="4:8" x14ac:dyDescent="0.25">
      <c r="D908" t="str">
        <f t="shared" si="77"/>
        <v/>
      </c>
      <c r="E908" s="51" t="str">
        <f t="shared" si="78"/>
        <v/>
      </c>
      <c r="F908" t="str">
        <f t="shared" si="79"/>
        <v/>
      </c>
      <c r="G908" t="str">
        <f t="shared" si="80"/>
        <v/>
      </c>
      <c r="H908" t="str">
        <f t="shared" si="76"/>
        <v/>
      </c>
    </row>
    <row r="909" spans="4:8" x14ac:dyDescent="0.25">
      <c r="D909" t="str">
        <f t="shared" si="77"/>
        <v/>
      </c>
      <c r="E909" s="51" t="str">
        <f t="shared" si="78"/>
        <v/>
      </c>
      <c r="F909" t="str">
        <f t="shared" si="79"/>
        <v/>
      </c>
      <c r="G909" t="str">
        <f t="shared" si="80"/>
        <v/>
      </c>
      <c r="H909" t="str">
        <f t="shared" si="76"/>
        <v/>
      </c>
    </row>
    <row r="910" spans="4:8" x14ac:dyDescent="0.25">
      <c r="D910" t="str">
        <f t="shared" si="77"/>
        <v/>
      </c>
      <c r="E910" s="51" t="str">
        <f t="shared" si="78"/>
        <v/>
      </c>
      <c r="F910" t="str">
        <f t="shared" si="79"/>
        <v/>
      </c>
      <c r="G910" t="str">
        <f t="shared" si="80"/>
        <v/>
      </c>
      <c r="H910" t="str">
        <f t="shared" si="76"/>
        <v/>
      </c>
    </row>
    <row r="911" spans="4:8" x14ac:dyDescent="0.25">
      <c r="D911" t="str">
        <f t="shared" si="77"/>
        <v/>
      </c>
      <c r="E911" s="51" t="str">
        <f t="shared" si="78"/>
        <v/>
      </c>
      <c r="F911" t="str">
        <f t="shared" si="79"/>
        <v/>
      </c>
      <c r="G911" t="str">
        <f t="shared" si="80"/>
        <v/>
      </c>
      <c r="H911" t="str">
        <f t="shared" si="76"/>
        <v/>
      </c>
    </row>
    <row r="912" spans="4:8" x14ac:dyDescent="0.25">
      <c r="D912" t="str">
        <f t="shared" si="77"/>
        <v/>
      </c>
      <c r="E912" s="51" t="str">
        <f t="shared" si="78"/>
        <v/>
      </c>
      <c r="F912" t="str">
        <f t="shared" si="79"/>
        <v/>
      </c>
      <c r="G912" t="str">
        <f t="shared" si="80"/>
        <v/>
      </c>
      <c r="H912" t="str">
        <f t="shared" si="76"/>
        <v/>
      </c>
    </row>
    <row r="913" spans="4:8" x14ac:dyDescent="0.25">
      <c r="D913" t="str">
        <f t="shared" si="77"/>
        <v/>
      </c>
      <c r="E913" s="51" t="str">
        <f t="shared" si="78"/>
        <v/>
      </c>
      <c r="F913" t="str">
        <f t="shared" si="79"/>
        <v/>
      </c>
      <c r="G913" t="str">
        <f t="shared" si="80"/>
        <v/>
      </c>
      <c r="H913" t="str">
        <f t="shared" si="76"/>
        <v/>
      </c>
    </row>
    <row r="914" spans="4:8" x14ac:dyDescent="0.25">
      <c r="D914" t="str">
        <f t="shared" si="77"/>
        <v/>
      </c>
      <c r="E914" s="51" t="str">
        <f t="shared" si="78"/>
        <v/>
      </c>
      <c r="F914" t="str">
        <f t="shared" si="79"/>
        <v/>
      </c>
      <c r="G914" t="str">
        <f t="shared" si="80"/>
        <v/>
      </c>
      <c r="H914" t="str">
        <f t="shared" si="76"/>
        <v/>
      </c>
    </row>
    <row r="915" spans="4:8" x14ac:dyDescent="0.25">
      <c r="D915" t="str">
        <f t="shared" si="77"/>
        <v/>
      </c>
      <c r="E915" s="51" t="str">
        <f t="shared" si="78"/>
        <v/>
      </c>
      <c r="F915" t="str">
        <f t="shared" si="79"/>
        <v/>
      </c>
      <c r="G915" t="str">
        <f t="shared" si="80"/>
        <v/>
      </c>
      <c r="H915" t="str">
        <f t="shared" si="76"/>
        <v/>
      </c>
    </row>
    <row r="916" spans="4:8" x14ac:dyDescent="0.25">
      <c r="D916" t="str">
        <f t="shared" si="77"/>
        <v/>
      </c>
      <c r="E916" s="51" t="str">
        <f t="shared" si="78"/>
        <v/>
      </c>
      <c r="F916" t="str">
        <f t="shared" si="79"/>
        <v/>
      </c>
      <c r="G916" t="str">
        <f t="shared" si="80"/>
        <v/>
      </c>
      <c r="H916" t="str">
        <f t="shared" si="76"/>
        <v/>
      </c>
    </row>
    <row r="917" spans="4:8" x14ac:dyDescent="0.25">
      <c r="D917" t="str">
        <f t="shared" si="77"/>
        <v/>
      </c>
      <c r="E917" s="51" t="str">
        <f t="shared" si="78"/>
        <v/>
      </c>
      <c r="F917" t="str">
        <f t="shared" si="79"/>
        <v/>
      </c>
      <c r="G917" t="str">
        <f t="shared" si="80"/>
        <v/>
      </c>
      <c r="H917" t="str">
        <f t="shared" si="76"/>
        <v/>
      </c>
    </row>
    <row r="918" spans="4:8" x14ac:dyDescent="0.25">
      <c r="D918" t="str">
        <f t="shared" si="77"/>
        <v/>
      </c>
      <c r="E918" s="51" t="str">
        <f t="shared" si="78"/>
        <v/>
      </c>
      <c r="F918" t="str">
        <f t="shared" si="79"/>
        <v/>
      </c>
      <c r="G918" t="str">
        <f t="shared" si="80"/>
        <v/>
      </c>
      <c r="H918" t="str">
        <f t="shared" si="76"/>
        <v/>
      </c>
    </row>
    <row r="919" spans="4:8" x14ac:dyDescent="0.25">
      <c r="D919" t="str">
        <f t="shared" si="77"/>
        <v/>
      </c>
      <c r="E919" s="51" t="str">
        <f t="shared" si="78"/>
        <v/>
      </c>
      <c r="F919" t="str">
        <f t="shared" si="79"/>
        <v/>
      </c>
      <c r="G919" t="str">
        <f t="shared" si="80"/>
        <v/>
      </c>
      <c r="H919" t="str">
        <f t="shared" si="76"/>
        <v/>
      </c>
    </row>
    <row r="920" spans="4:8" x14ac:dyDescent="0.25">
      <c r="D920" t="str">
        <f t="shared" si="77"/>
        <v/>
      </c>
      <c r="E920" s="51" t="str">
        <f t="shared" si="78"/>
        <v/>
      </c>
      <c r="F920" t="str">
        <f t="shared" si="79"/>
        <v/>
      </c>
      <c r="G920" t="str">
        <f t="shared" si="80"/>
        <v/>
      </c>
      <c r="H920" t="str">
        <f t="shared" si="76"/>
        <v/>
      </c>
    </row>
    <row r="921" spans="4:8" x14ac:dyDescent="0.25">
      <c r="D921" t="str">
        <f t="shared" si="77"/>
        <v/>
      </c>
      <c r="E921" s="51" t="str">
        <f t="shared" si="78"/>
        <v/>
      </c>
      <c r="F921" t="str">
        <f t="shared" si="79"/>
        <v/>
      </c>
      <c r="G921" t="str">
        <f t="shared" si="80"/>
        <v/>
      </c>
      <c r="H921" t="str">
        <f t="shared" si="76"/>
        <v/>
      </c>
    </row>
    <row r="922" spans="4:8" x14ac:dyDescent="0.25">
      <c r="D922" t="str">
        <f t="shared" si="77"/>
        <v/>
      </c>
      <c r="E922" s="51" t="str">
        <f t="shared" si="78"/>
        <v/>
      </c>
      <c r="F922" t="str">
        <f t="shared" si="79"/>
        <v/>
      </c>
      <c r="G922" t="str">
        <f t="shared" si="80"/>
        <v/>
      </c>
      <c r="H922" t="str">
        <f t="shared" si="76"/>
        <v/>
      </c>
    </row>
    <row r="923" spans="4:8" x14ac:dyDescent="0.25">
      <c r="D923" t="str">
        <f t="shared" si="77"/>
        <v/>
      </c>
      <c r="E923" s="51" t="str">
        <f t="shared" si="78"/>
        <v/>
      </c>
      <c r="F923" t="str">
        <f t="shared" si="79"/>
        <v/>
      </c>
      <c r="G923" t="str">
        <f t="shared" si="80"/>
        <v/>
      </c>
      <c r="H923" t="str">
        <f t="shared" si="76"/>
        <v/>
      </c>
    </row>
    <row r="924" spans="4:8" x14ac:dyDescent="0.25">
      <c r="D924" t="str">
        <f t="shared" si="77"/>
        <v/>
      </c>
      <c r="E924" s="51" t="str">
        <f t="shared" si="78"/>
        <v/>
      </c>
      <c r="F924" t="str">
        <f t="shared" si="79"/>
        <v/>
      </c>
      <c r="G924" t="str">
        <f t="shared" si="80"/>
        <v/>
      </c>
      <c r="H924" t="str">
        <f t="shared" si="76"/>
        <v/>
      </c>
    </row>
    <row r="925" spans="4:8" x14ac:dyDescent="0.25">
      <c r="D925" t="str">
        <f t="shared" si="77"/>
        <v/>
      </c>
      <c r="E925" s="51" t="str">
        <f t="shared" si="78"/>
        <v/>
      </c>
      <c r="F925" t="str">
        <f t="shared" si="79"/>
        <v/>
      </c>
      <c r="G925" t="str">
        <f t="shared" si="80"/>
        <v/>
      </c>
      <c r="H925" t="str">
        <f t="shared" si="76"/>
        <v/>
      </c>
    </row>
    <row r="926" spans="4:8" x14ac:dyDescent="0.25">
      <c r="D926" t="str">
        <f t="shared" si="77"/>
        <v/>
      </c>
      <c r="E926" s="51" t="str">
        <f t="shared" si="78"/>
        <v/>
      </c>
      <c r="F926" t="str">
        <f t="shared" si="79"/>
        <v/>
      </c>
      <c r="G926" t="str">
        <f t="shared" si="80"/>
        <v/>
      </c>
      <c r="H926" t="str">
        <f t="shared" si="76"/>
        <v/>
      </c>
    </row>
    <row r="927" spans="4:8" x14ac:dyDescent="0.25">
      <c r="D927" t="str">
        <f t="shared" si="77"/>
        <v/>
      </c>
      <c r="E927" s="51" t="str">
        <f t="shared" si="78"/>
        <v/>
      </c>
      <c r="F927" t="str">
        <f t="shared" si="79"/>
        <v/>
      </c>
      <c r="G927" t="str">
        <f t="shared" si="80"/>
        <v/>
      </c>
      <c r="H927" t="str">
        <f t="shared" si="76"/>
        <v/>
      </c>
    </row>
    <row r="928" spans="4:8" x14ac:dyDescent="0.25">
      <c r="D928" t="str">
        <f t="shared" si="77"/>
        <v/>
      </c>
      <c r="E928" s="51" t="str">
        <f t="shared" si="78"/>
        <v/>
      </c>
      <c r="F928" t="str">
        <f t="shared" si="79"/>
        <v/>
      </c>
      <c r="G928" t="str">
        <f t="shared" si="80"/>
        <v/>
      </c>
      <c r="H928" t="str">
        <f t="shared" si="76"/>
        <v/>
      </c>
    </row>
    <row r="929" spans="4:8" x14ac:dyDescent="0.25">
      <c r="D929" t="str">
        <f t="shared" si="77"/>
        <v/>
      </c>
      <c r="E929" s="51" t="str">
        <f t="shared" si="78"/>
        <v/>
      </c>
      <c r="F929" t="str">
        <f t="shared" si="79"/>
        <v/>
      </c>
      <c r="G929" t="str">
        <f t="shared" si="80"/>
        <v/>
      </c>
      <c r="H929" t="str">
        <f t="shared" si="76"/>
        <v/>
      </c>
    </row>
    <row r="930" spans="4:8" x14ac:dyDescent="0.25">
      <c r="D930" t="str">
        <f t="shared" si="77"/>
        <v/>
      </c>
      <c r="E930" s="51" t="str">
        <f t="shared" si="78"/>
        <v/>
      </c>
      <c r="F930" t="str">
        <f t="shared" si="79"/>
        <v/>
      </c>
      <c r="G930" t="str">
        <f t="shared" si="80"/>
        <v/>
      </c>
      <c r="H930" t="str">
        <f t="shared" si="76"/>
        <v/>
      </c>
    </row>
    <row r="931" spans="4:8" x14ac:dyDescent="0.25">
      <c r="D931" t="str">
        <f t="shared" si="77"/>
        <v/>
      </c>
      <c r="E931" s="51" t="str">
        <f t="shared" si="78"/>
        <v/>
      </c>
      <c r="F931" t="str">
        <f t="shared" si="79"/>
        <v/>
      </c>
      <c r="G931" t="str">
        <f t="shared" si="80"/>
        <v/>
      </c>
      <c r="H931" t="str">
        <f t="shared" si="76"/>
        <v/>
      </c>
    </row>
    <row r="932" spans="4:8" x14ac:dyDescent="0.25">
      <c r="D932" t="str">
        <f t="shared" si="77"/>
        <v/>
      </c>
      <c r="E932" s="51" t="str">
        <f t="shared" si="78"/>
        <v/>
      </c>
      <c r="F932" t="str">
        <f t="shared" si="79"/>
        <v/>
      </c>
      <c r="G932" t="str">
        <f t="shared" si="80"/>
        <v/>
      </c>
      <c r="H932" t="str">
        <f t="shared" si="76"/>
        <v/>
      </c>
    </row>
    <row r="933" spans="4:8" x14ac:dyDescent="0.25">
      <c r="D933" t="str">
        <f t="shared" si="77"/>
        <v/>
      </c>
      <c r="E933" s="51" t="str">
        <f t="shared" si="78"/>
        <v/>
      </c>
      <c r="F933" t="str">
        <f t="shared" si="79"/>
        <v/>
      </c>
      <c r="G933" t="str">
        <f t="shared" si="80"/>
        <v/>
      </c>
      <c r="H933" t="str">
        <f t="shared" si="76"/>
        <v/>
      </c>
    </row>
    <row r="934" spans="4:8" x14ac:dyDescent="0.25">
      <c r="D934" t="str">
        <f t="shared" si="77"/>
        <v/>
      </c>
      <c r="E934" s="51" t="str">
        <f t="shared" si="78"/>
        <v/>
      </c>
      <c r="F934" t="str">
        <f t="shared" si="79"/>
        <v/>
      </c>
      <c r="G934" t="str">
        <f t="shared" si="80"/>
        <v/>
      </c>
      <c r="H934" t="str">
        <f t="shared" si="76"/>
        <v/>
      </c>
    </row>
    <row r="935" spans="4:8" x14ac:dyDescent="0.25">
      <c r="D935" t="str">
        <f t="shared" si="77"/>
        <v/>
      </c>
      <c r="E935" s="51" t="str">
        <f t="shared" si="78"/>
        <v/>
      </c>
      <c r="F935" t="str">
        <f t="shared" si="79"/>
        <v/>
      </c>
      <c r="G935" t="str">
        <f t="shared" si="80"/>
        <v/>
      </c>
      <c r="H935" t="str">
        <f t="shared" si="76"/>
        <v/>
      </c>
    </row>
    <row r="936" spans="4:8" x14ac:dyDescent="0.25">
      <c r="D936" t="str">
        <f t="shared" si="77"/>
        <v/>
      </c>
      <c r="E936" s="51" t="str">
        <f t="shared" si="78"/>
        <v/>
      </c>
      <c r="F936" t="str">
        <f t="shared" si="79"/>
        <v/>
      </c>
      <c r="G936" t="str">
        <f t="shared" si="80"/>
        <v/>
      </c>
      <c r="H936" t="str">
        <f t="shared" si="76"/>
        <v/>
      </c>
    </row>
    <row r="937" spans="4:8" x14ac:dyDescent="0.25">
      <c r="D937" t="str">
        <f t="shared" si="77"/>
        <v/>
      </c>
      <c r="E937" s="51" t="str">
        <f t="shared" si="78"/>
        <v/>
      </c>
      <c r="F937" t="str">
        <f t="shared" si="79"/>
        <v/>
      </c>
      <c r="G937" t="str">
        <f t="shared" si="80"/>
        <v/>
      </c>
      <c r="H937" t="str">
        <f t="shared" si="76"/>
        <v/>
      </c>
    </row>
    <row r="938" spans="4:8" x14ac:dyDescent="0.25">
      <c r="D938" t="str">
        <f t="shared" si="77"/>
        <v/>
      </c>
      <c r="E938" s="51" t="str">
        <f t="shared" si="78"/>
        <v/>
      </c>
      <c r="F938" t="str">
        <f t="shared" si="79"/>
        <v/>
      </c>
      <c r="G938" t="str">
        <f t="shared" si="80"/>
        <v/>
      </c>
      <c r="H938" t="str">
        <f t="shared" si="76"/>
        <v/>
      </c>
    </row>
    <row r="939" spans="4:8" x14ac:dyDescent="0.25">
      <c r="D939" t="str">
        <f t="shared" si="77"/>
        <v/>
      </c>
      <c r="E939" s="51" t="str">
        <f t="shared" si="78"/>
        <v/>
      </c>
      <c r="F939" t="str">
        <f t="shared" si="79"/>
        <v/>
      </c>
      <c r="G939" t="str">
        <f t="shared" si="80"/>
        <v/>
      </c>
      <c r="H939" t="str">
        <f t="shared" si="76"/>
        <v/>
      </c>
    </row>
    <row r="940" spans="4:8" x14ac:dyDescent="0.25">
      <c r="D940" t="str">
        <f t="shared" si="77"/>
        <v/>
      </c>
      <c r="E940" s="51" t="str">
        <f t="shared" si="78"/>
        <v/>
      </c>
      <c r="F940" t="str">
        <f t="shared" si="79"/>
        <v/>
      </c>
      <c r="G940" t="str">
        <f t="shared" si="80"/>
        <v/>
      </c>
      <c r="H940" t="str">
        <f t="shared" si="76"/>
        <v/>
      </c>
    </row>
    <row r="941" spans="4:8" x14ac:dyDescent="0.25">
      <c r="D941" t="str">
        <f t="shared" si="77"/>
        <v/>
      </c>
      <c r="E941" s="51" t="str">
        <f t="shared" si="78"/>
        <v/>
      </c>
      <c r="F941" t="str">
        <f t="shared" si="79"/>
        <v/>
      </c>
      <c r="G941" t="str">
        <f t="shared" si="80"/>
        <v/>
      </c>
      <c r="H941" t="str">
        <f t="shared" si="76"/>
        <v/>
      </c>
    </row>
    <row r="942" spans="4:8" x14ac:dyDescent="0.25">
      <c r="D942" t="str">
        <f t="shared" si="77"/>
        <v/>
      </c>
      <c r="E942" s="51" t="str">
        <f t="shared" si="78"/>
        <v/>
      </c>
      <c r="F942" t="str">
        <f t="shared" si="79"/>
        <v/>
      </c>
      <c r="G942" t="str">
        <f t="shared" si="80"/>
        <v/>
      </c>
      <c r="H942" t="str">
        <f t="shared" si="76"/>
        <v/>
      </c>
    </row>
    <row r="943" spans="4:8" x14ac:dyDescent="0.25">
      <c r="D943" t="str">
        <f t="shared" si="77"/>
        <v/>
      </c>
      <c r="E943" s="51" t="str">
        <f t="shared" si="78"/>
        <v/>
      </c>
      <c r="F943" t="str">
        <f t="shared" si="79"/>
        <v/>
      </c>
      <c r="G943" t="str">
        <f t="shared" si="80"/>
        <v/>
      </c>
      <c r="H943" t="str">
        <f t="shared" si="76"/>
        <v/>
      </c>
    </row>
    <row r="944" spans="4:8" x14ac:dyDescent="0.25">
      <c r="D944" t="str">
        <f t="shared" si="77"/>
        <v/>
      </c>
      <c r="E944" s="51" t="str">
        <f t="shared" si="78"/>
        <v/>
      </c>
      <c r="F944" t="str">
        <f t="shared" si="79"/>
        <v/>
      </c>
      <c r="G944" t="str">
        <f t="shared" si="80"/>
        <v/>
      </c>
      <c r="H944" t="str">
        <f t="shared" si="76"/>
        <v/>
      </c>
    </row>
    <row r="945" spans="4:8" x14ac:dyDescent="0.25">
      <c r="D945" t="str">
        <f t="shared" si="77"/>
        <v/>
      </c>
      <c r="E945" s="51" t="str">
        <f t="shared" si="78"/>
        <v/>
      </c>
      <c r="F945" t="str">
        <f t="shared" si="79"/>
        <v/>
      </c>
      <c r="G945" t="str">
        <f t="shared" si="80"/>
        <v/>
      </c>
      <c r="H945" t="str">
        <f t="shared" si="76"/>
        <v/>
      </c>
    </row>
    <row r="946" spans="4:8" x14ac:dyDescent="0.25">
      <c r="D946" t="str">
        <f t="shared" si="77"/>
        <v/>
      </c>
      <c r="E946" s="51" t="str">
        <f t="shared" si="78"/>
        <v/>
      </c>
      <c r="F946" t="str">
        <f t="shared" si="79"/>
        <v/>
      </c>
      <c r="G946" t="str">
        <f t="shared" si="80"/>
        <v/>
      </c>
      <c r="H946" t="str">
        <f t="shared" si="76"/>
        <v/>
      </c>
    </row>
    <row r="947" spans="4:8" x14ac:dyDescent="0.25">
      <c r="D947" t="str">
        <f t="shared" si="77"/>
        <v/>
      </c>
      <c r="E947" s="51" t="str">
        <f t="shared" si="78"/>
        <v/>
      </c>
      <c r="F947" t="str">
        <f t="shared" si="79"/>
        <v/>
      </c>
      <c r="G947" t="str">
        <f t="shared" si="80"/>
        <v/>
      </c>
      <c r="H947" t="str">
        <f t="shared" si="76"/>
        <v/>
      </c>
    </row>
    <row r="948" spans="4:8" x14ac:dyDescent="0.25">
      <c r="D948" t="str">
        <f t="shared" si="77"/>
        <v/>
      </c>
      <c r="E948" s="51" t="str">
        <f t="shared" si="78"/>
        <v/>
      </c>
      <c r="F948" t="str">
        <f t="shared" si="79"/>
        <v/>
      </c>
      <c r="G948" t="str">
        <f t="shared" si="80"/>
        <v/>
      </c>
      <c r="H948" t="str">
        <f t="shared" si="76"/>
        <v/>
      </c>
    </row>
    <row r="949" spans="4:8" x14ac:dyDescent="0.25">
      <c r="D949" t="str">
        <f t="shared" si="77"/>
        <v/>
      </c>
      <c r="E949" s="51" t="str">
        <f t="shared" si="78"/>
        <v/>
      </c>
      <c r="F949" t="str">
        <f t="shared" si="79"/>
        <v/>
      </c>
      <c r="G949" t="str">
        <f t="shared" si="80"/>
        <v/>
      </c>
      <c r="H949" t="str">
        <f t="shared" si="76"/>
        <v/>
      </c>
    </row>
    <row r="950" spans="4:8" x14ac:dyDescent="0.25">
      <c r="D950" t="str">
        <f t="shared" si="77"/>
        <v/>
      </c>
      <c r="E950" s="51" t="str">
        <f t="shared" si="78"/>
        <v/>
      </c>
      <c r="F950" t="str">
        <f t="shared" si="79"/>
        <v/>
      </c>
      <c r="G950" t="str">
        <f t="shared" si="80"/>
        <v/>
      </c>
      <c r="H950" t="str">
        <f t="shared" si="76"/>
        <v/>
      </c>
    </row>
    <row r="951" spans="4:8" x14ac:dyDescent="0.25">
      <c r="D951" t="str">
        <f t="shared" si="77"/>
        <v/>
      </c>
      <c r="E951" s="51" t="str">
        <f t="shared" si="78"/>
        <v/>
      </c>
      <c r="F951" t="str">
        <f t="shared" si="79"/>
        <v/>
      </c>
      <c r="G951" t="str">
        <f t="shared" si="80"/>
        <v/>
      </c>
      <c r="H951" t="str">
        <f t="shared" si="76"/>
        <v/>
      </c>
    </row>
    <row r="952" spans="4:8" x14ac:dyDescent="0.25">
      <c r="D952" t="str">
        <f t="shared" si="77"/>
        <v/>
      </c>
      <c r="E952" s="51" t="str">
        <f t="shared" si="78"/>
        <v/>
      </c>
      <c r="F952" t="str">
        <f t="shared" si="79"/>
        <v/>
      </c>
      <c r="G952" t="str">
        <f t="shared" si="80"/>
        <v/>
      </c>
      <c r="H952" t="str">
        <f t="shared" si="76"/>
        <v/>
      </c>
    </row>
    <row r="953" spans="4:8" x14ac:dyDescent="0.25">
      <c r="D953" t="str">
        <f t="shared" si="77"/>
        <v/>
      </c>
      <c r="E953" s="51" t="str">
        <f t="shared" si="78"/>
        <v/>
      </c>
      <c r="F953" t="str">
        <f t="shared" si="79"/>
        <v/>
      </c>
      <c r="G953" t="str">
        <f t="shared" si="80"/>
        <v/>
      </c>
      <c r="H953" t="str">
        <f t="shared" si="76"/>
        <v/>
      </c>
    </row>
    <row r="954" spans="4:8" x14ac:dyDescent="0.25">
      <c r="D954" t="str">
        <f t="shared" si="77"/>
        <v/>
      </c>
      <c r="E954" s="51" t="str">
        <f t="shared" si="78"/>
        <v/>
      </c>
      <c r="F954" t="str">
        <f t="shared" si="79"/>
        <v/>
      </c>
      <c r="G954" t="str">
        <f t="shared" si="80"/>
        <v/>
      </c>
      <c r="H954" t="str">
        <f t="shared" si="76"/>
        <v/>
      </c>
    </row>
    <row r="955" spans="4:8" x14ac:dyDescent="0.25">
      <c r="D955" t="str">
        <f t="shared" si="77"/>
        <v/>
      </c>
      <c r="E955" s="51" t="str">
        <f t="shared" si="78"/>
        <v/>
      </c>
      <c r="F955" t="str">
        <f t="shared" si="79"/>
        <v/>
      </c>
      <c r="G955" t="str">
        <f t="shared" si="80"/>
        <v/>
      </c>
      <c r="H955" t="str">
        <f t="shared" si="76"/>
        <v/>
      </c>
    </row>
    <row r="956" spans="4:8" x14ac:dyDescent="0.25">
      <c r="D956" t="str">
        <f t="shared" si="77"/>
        <v/>
      </c>
      <c r="E956" s="51" t="str">
        <f t="shared" si="78"/>
        <v/>
      </c>
      <c r="F956" t="str">
        <f t="shared" si="79"/>
        <v/>
      </c>
      <c r="G956" t="str">
        <f t="shared" si="80"/>
        <v/>
      </c>
      <c r="H956" t="str">
        <f t="shared" si="76"/>
        <v/>
      </c>
    </row>
    <row r="957" spans="4:8" x14ac:dyDescent="0.25">
      <c r="D957" t="str">
        <f t="shared" si="77"/>
        <v/>
      </c>
      <c r="E957" s="51" t="str">
        <f t="shared" si="78"/>
        <v/>
      </c>
      <c r="F957" t="str">
        <f t="shared" si="79"/>
        <v/>
      </c>
      <c r="G957" t="str">
        <f t="shared" si="80"/>
        <v/>
      </c>
      <c r="H957" t="str">
        <f t="shared" si="76"/>
        <v/>
      </c>
    </row>
    <row r="958" spans="4:8" x14ac:dyDescent="0.25">
      <c r="D958" t="str">
        <f t="shared" si="77"/>
        <v/>
      </c>
      <c r="E958" s="51" t="str">
        <f t="shared" si="78"/>
        <v/>
      </c>
      <c r="F958" t="str">
        <f t="shared" si="79"/>
        <v/>
      </c>
      <c r="G958" t="str">
        <f t="shared" si="80"/>
        <v/>
      </c>
      <c r="H958" t="str">
        <f t="shared" si="76"/>
        <v/>
      </c>
    </row>
    <row r="959" spans="4:8" x14ac:dyDescent="0.25">
      <c r="D959" t="str">
        <f t="shared" si="77"/>
        <v/>
      </c>
      <c r="E959" s="51" t="str">
        <f t="shared" si="78"/>
        <v/>
      </c>
      <c r="F959" t="str">
        <f t="shared" si="79"/>
        <v/>
      </c>
      <c r="G959" t="str">
        <f t="shared" si="80"/>
        <v/>
      </c>
      <c r="H959" t="str">
        <f t="shared" si="76"/>
        <v/>
      </c>
    </row>
    <row r="960" spans="4:8" x14ac:dyDescent="0.25">
      <c r="D960" t="str">
        <f t="shared" si="77"/>
        <v/>
      </c>
      <c r="E960" s="51" t="str">
        <f t="shared" si="78"/>
        <v/>
      </c>
      <c r="F960" t="str">
        <f t="shared" si="79"/>
        <v/>
      </c>
      <c r="G960" t="str">
        <f t="shared" si="80"/>
        <v/>
      </c>
      <c r="H960" t="str">
        <f t="shared" si="76"/>
        <v/>
      </c>
    </row>
    <row r="961" spans="4:8" x14ac:dyDescent="0.25">
      <c r="D961" t="str">
        <f t="shared" si="77"/>
        <v/>
      </c>
      <c r="E961" s="51" t="str">
        <f t="shared" si="78"/>
        <v/>
      </c>
      <c r="F961" t="str">
        <f t="shared" si="79"/>
        <v/>
      </c>
      <c r="G961" t="str">
        <f t="shared" si="80"/>
        <v/>
      </c>
      <c r="H961" t="str">
        <f t="shared" si="76"/>
        <v/>
      </c>
    </row>
    <row r="962" spans="4:8" x14ac:dyDescent="0.25">
      <c r="D962" t="str">
        <f t="shared" si="77"/>
        <v/>
      </c>
      <c r="E962" s="51" t="str">
        <f t="shared" si="78"/>
        <v/>
      </c>
      <c r="F962" t="str">
        <f t="shared" si="79"/>
        <v/>
      </c>
      <c r="G962" t="str">
        <f t="shared" si="80"/>
        <v/>
      </c>
      <c r="H962" t="str">
        <f t="shared" ref="H962:H1001" si="81">IF(ISBLANK(A962),"",DATEDIF(B962,DATE(Starting_year,1,1),"m"))</f>
        <v/>
      </c>
    </row>
    <row r="963" spans="4:8" x14ac:dyDescent="0.25">
      <c r="D963" t="str">
        <f t="shared" ref="D963:D1001" si="82">IF(NOT(ISBLANK(A963)),IF(AND(ISNUMBER(B963),OR(C963="Laptop",C963="Desktop")),"",1),"")</f>
        <v/>
      </c>
      <c r="E963" s="51" t="str">
        <f t="shared" si="78"/>
        <v/>
      </c>
      <c r="F963" t="str">
        <f t="shared" si="79"/>
        <v/>
      </c>
      <c r="G963" t="str">
        <f t="shared" si="80"/>
        <v/>
      </c>
      <c r="H963" t="str">
        <f t="shared" si="81"/>
        <v/>
      </c>
    </row>
    <row r="964" spans="4:8" x14ac:dyDescent="0.25">
      <c r="D964" t="str">
        <f t="shared" si="82"/>
        <v/>
      </c>
      <c r="E964" s="51" t="str">
        <f t="shared" si="78"/>
        <v/>
      </c>
      <c r="F964" t="str">
        <f t="shared" si="79"/>
        <v/>
      </c>
      <c r="G964" t="str">
        <f t="shared" si="80"/>
        <v/>
      </c>
      <c r="H964" t="str">
        <f t="shared" si="81"/>
        <v/>
      </c>
    </row>
    <row r="965" spans="4:8" x14ac:dyDescent="0.25">
      <c r="D965" t="str">
        <f t="shared" si="82"/>
        <v/>
      </c>
      <c r="E965" s="51" t="str">
        <f t="shared" si="78"/>
        <v/>
      </c>
      <c r="F965" t="str">
        <f t="shared" si="79"/>
        <v/>
      </c>
      <c r="G965" t="str">
        <f t="shared" si="80"/>
        <v/>
      </c>
      <c r="H965" t="str">
        <f t="shared" si="81"/>
        <v/>
      </c>
    </row>
    <row r="966" spans="4:8" x14ac:dyDescent="0.25">
      <c r="D966" t="str">
        <f t="shared" si="82"/>
        <v/>
      </c>
      <c r="E966" s="51" t="str">
        <f t="shared" si="78"/>
        <v/>
      </c>
      <c r="F966" t="str">
        <f t="shared" si="79"/>
        <v/>
      </c>
      <c r="G966" t="str">
        <f t="shared" si="80"/>
        <v/>
      </c>
      <c r="H966" t="str">
        <f t="shared" si="81"/>
        <v/>
      </c>
    </row>
    <row r="967" spans="4:8" x14ac:dyDescent="0.25">
      <c r="D967" t="str">
        <f t="shared" si="82"/>
        <v/>
      </c>
      <c r="E967" s="51" t="str">
        <f t="shared" si="78"/>
        <v/>
      </c>
      <c r="F967" t="str">
        <f t="shared" si="79"/>
        <v/>
      </c>
      <c r="G967" t="str">
        <f t="shared" si="80"/>
        <v/>
      </c>
      <c r="H967" t="str">
        <f t="shared" si="81"/>
        <v/>
      </c>
    </row>
    <row r="968" spans="4:8" x14ac:dyDescent="0.25">
      <c r="D968" t="str">
        <f t="shared" si="82"/>
        <v/>
      </c>
      <c r="E968" s="51" t="str">
        <f t="shared" si="78"/>
        <v/>
      </c>
      <c r="F968" t="str">
        <f t="shared" si="79"/>
        <v/>
      </c>
      <c r="G968" t="str">
        <f t="shared" si="80"/>
        <v/>
      </c>
      <c r="H968" t="str">
        <f t="shared" si="81"/>
        <v/>
      </c>
    </row>
    <row r="969" spans="4:8" x14ac:dyDescent="0.25">
      <c r="D969" t="str">
        <f t="shared" si="82"/>
        <v/>
      </c>
      <c r="E969" s="51" t="str">
        <f t="shared" si="78"/>
        <v/>
      </c>
      <c r="F969" t="str">
        <f t="shared" si="79"/>
        <v/>
      </c>
      <c r="G969" t="str">
        <f t="shared" si="80"/>
        <v/>
      </c>
      <c r="H969" t="str">
        <f t="shared" si="81"/>
        <v/>
      </c>
    </row>
    <row r="970" spans="4:8" x14ac:dyDescent="0.25">
      <c r="D970" t="str">
        <f t="shared" si="82"/>
        <v/>
      </c>
      <c r="E970" s="51" t="str">
        <f t="shared" ref="E970:E1001" si="83">IF(ISBLANK(B970),"",B970+IF(C970="Laptop",Laptop_lifespan*365,Desktop_lifespan*365)+1)</f>
        <v/>
      </c>
      <c r="F970" t="str">
        <f t="shared" ref="F970:F1001" si="84">IF(ISBLANK(B970),"",YEAR(E970))</f>
        <v/>
      </c>
      <c r="G970" t="str">
        <f t="shared" ref="G970:G1001" si="85">IF(F970&lt;=Starting_year-1,1,IF(F970=Starting_year,MONTH(E970),""))</f>
        <v/>
      </c>
      <c r="H970" t="str">
        <f t="shared" si="81"/>
        <v/>
      </c>
    </row>
    <row r="971" spans="4:8" x14ac:dyDescent="0.25">
      <c r="D971" t="str">
        <f t="shared" si="82"/>
        <v/>
      </c>
      <c r="E971" s="51" t="str">
        <f t="shared" si="83"/>
        <v/>
      </c>
      <c r="F971" t="str">
        <f t="shared" si="84"/>
        <v/>
      </c>
      <c r="G971" t="str">
        <f t="shared" si="85"/>
        <v/>
      </c>
      <c r="H971" t="str">
        <f t="shared" si="81"/>
        <v/>
      </c>
    </row>
    <row r="972" spans="4:8" x14ac:dyDescent="0.25">
      <c r="D972" t="str">
        <f t="shared" si="82"/>
        <v/>
      </c>
      <c r="E972" s="51" t="str">
        <f t="shared" si="83"/>
        <v/>
      </c>
      <c r="F972" t="str">
        <f t="shared" si="84"/>
        <v/>
      </c>
      <c r="G972" t="str">
        <f t="shared" si="85"/>
        <v/>
      </c>
      <c r="H972" t="str">
        <f t="shared" si="81"/>
        <v/>
      </c>
    </row>
    <row r="973" spans="4:8" x14ac:dyDescent="0.25">
      <c r="D973" t="str">
        <f t="shared" si="82"/>
        <v/>
      </c>
      <c r="E973" s="51" t="str">
        <f t="shared" si="83"/>
        <v/>
      </c>
      <c r="F973" t="str">
        <f t="shared" si="84"/>
        <v/>
      </c>
      <c r="G973" t="str">
        <f t="shared" si="85"/>
        <v/>
      </c>
      <c r="H973" t="str">
        <f t="shared" si="81"/>
        <v/>
      </c>
    </row>
    <row r="974" spans="4:8" x14ac:dyDescent="0.25">
      <c r="D974" t="str">
        <f t="shared" si="82"/>
        <v/>
      </c>
      <c r="E974" s="51" t="str">
        <f t="shared" si="83"/>
        <v/>
      </c>
      <c r="F974" t="str">
        <f t="shared" si="84"/>
        <v/>
      </c>
      <c r="G974" t="str">
        <f t="shared" si="85"/>
        <v/>
      </c>
      <c r="H974" t="str">
        <f t="shared" si="81"/>
        <v/>
      </c>
    </row>
    <row r="975" spans="4:8" x14ac:dyDescent="0.25">
      <c r="D975" t="str">
        <f t="shared" si="82"/>
        <v/>
      </c>
      <c r="E975" s="51" t="str">
        <f t="shared" si="83"/>
        <v/>
      </c>
      <c r="F975" t="str">
        <f t="shared" si="84"/>
        <v/>
      </c>
      <c r="G975" t="str">
        <f t="shared" si="85"/>
        <v/>
      </c>
      <c r="H975" t="str">
        <f t="shared" si="81"/>
        <v/>
      </c>
    </row>
    <row r="976" spans="4:8" x14ac:dyDescent="0.25">
      <c r="D976" t="str">
        <f t="shared" si="82"/>
        <v/>
      </c>
      <c r="E976" s="51" t="str">
        <f t="shared" si="83"/>
        <v/>
      </c>
      <c r="F976" t="str">
        <f t="shared" si="84"/>
        <v/>
      </c>
      <c r="G976" t="str">
        <f t="shared" si="85"/>
        <v/>
      </c>
      <c r="H976" t="str">
        <f t="shared" si="81"/>
        <v/>
      </c>
    </row>
    <row r="977" spans="4:8" x14ac:dyDescent="0.25">
      <c r="D977" t="str">
        <f t="shared" si="82"/>
        <v/>
      </c>
      <c r="E977" s="51" t="str">
        <f t="shared" si="83"/>
        <v/>
      </c>
      <c r="F977" t="str">
        <f t="shared" si="84"/>
        <v/>
      </c>
      <c r="G977" t="str">
        <f t="shared" si="85"/>
        <v/>
      </c>
      <c r="H977" t="str">
        <f t="shared" si="81"/>
        <v/>
      </c>
    </row>
    <row r="978" spans="4:8" x14ac:dyDescent="0.25">
      <c r="D978" t="str">
        <f t="shared" si="82"/>
        <v/>
      </c>
      <c r="E978" s="51" t="str">
        <f t="shared" si="83"/>
        <v/>
      </c>
      <c r="F978" t="str">
        <f t="shared" si="84"/>
        <v/>
      </c>
      <c r="G978" t="str">
        <f t="shared" si="85"/>
        <v/>
      </c>
      <c r="H978" t="str">
        <f t="shared" si="81"/>
        <v/>
      </c>
    </row>
    <row r="979" spans="4:8" x14ac:dyDescent="0.25">
      <c r="D979" t="str">
        <f t="shared" si="82"/>
        <v/>
      </c>
      <c r="E979" s="51" t="str">
        <f t="shared" si="83"/>
        <v/>
      </c>
      <c r="F979" t="str">
        <f t="shared" si="84"/>
        <v/>
      </c>
      <c r="G979" t="str">
        <f t="shared" si="85"/>
        <v/>
      </c>
      <c r="H979" t="str">
        <f t="shared" si="81"/>
        <v/>
      </c>
    </row>
    <row r="980" spans="4:8" x14ac:dyDescent="0.25">
      <c r="D980" t="str">
        <f t="shared" si="82"/>
        <v/>
      </c>
      <c r="E980" s="51" t="str">
        <f t="shared" si="83"/>
        <v/>
      </c>
      <c r="F980" t="str">
        <f t="shared" si="84"/>
        <v/>
      </c>
      <c r="G980" t="str">
        <f t="shared" si="85"/>
        <v/>
      </c>
      <c r="H980" t="str">
        <f t="shared" si="81"/>
        <v/>
      </c>
    </row>
    <row r="981" spans="4:8" x14ac:dyDescent="0.25">
      <c r="D981" t="str">
        <f t="shared" si="82"/>
        <v/>
      </c>
      <c r="E981" s="51" t="str">
        <f t="shared" si="83"/>
        <v/>
      </c>
      <c r="F981" t="str">
        <f t="shared" si="84"/>
        <v/>
      </c>
      <c r="G981" t="str">
        <f t="shared" si="85"/>
        <v/>
      </c>
      <c r="H981" t="str">
        <f t="shared" si="81"/>
        <v/>
      </c>
    </row>
    <row r="982" spans="4:8" x14ac:dyDescent="0.25">
      <c r="D982" t="str">
        <f t="shared" si="82"/>
        <v/>
      </c>
      <c r="E982" s="51" t="str">
        <f t="shared" si="83"/>
        <v/>
      </c>
      <c r="F982" t="str">
        <f t="shared" si="84"/>
        <v/>
      </c>
      <c r="G982" t="str">
        <f t="shared" si="85"/>
        <v/>
      </c>
      <c r="H982" t="str">
        <f t="shared" si="81"/>
        <v/>
      </c>
    </row>
    <row r="983" spans="4:8" x14ac:dyDescent="0.25">
      <c r="D983" t="str">
        <f t="shared" si="82"/>
        <v/>
      </c>
      <c r="E983" s="51" t="str">
        <f t="shared" si="83"/>
        <v/>
      </c>
      <c r="F983" t="str">
        <f t="shared" si="84"/>
        <v/>
      </c>
      <c r="G983" t="str">
        <f t="shared" si="85"/>
        <v/>
      </c>
      <c r="H983" t="str">
        <f t="shared" si="81"/>
        <v/>
      </c>
    </row>
    <row r="984" spans="4:8" x14ac:dyDescent="0.25">
      <c r="D984" t="str">
        <f t="shared" si="82"/>
        <v/>
      </c>
      <c r="E984" s="51" t="str">
        <f t="shared" si="83"/>
        <v/>
      </c>
      <c r="F984" t="str">
        <f t="shared" si="84"/>
        <v/>
      </c>
      <c r="G984" t="str">
        <f t="shared" si="85"/>
        <v/>
      </c>
      <c r="H984" t="str">
        <f t="shared" si="81"/>
        <v/>
      </c>
    </row>
    <row r="985" spans="4:8" x14ac:dyDescent="0.25">
      <c r="D985" t="str">
        <f t="shared" si="82"/>
        <v/>
      </c>
      <c r="E985" s="51" t="str">
        <f t="shared" si="83"/>
        <v/>
      </c>
      <c r="F985" t="str">
        <f t="shared" si="84"/>
        <v/>
      </c>
      <c r="G985" t="str">
        <f t="shared" si="85"/>
        <v/>
      </c>
      <c r="H985" t="str">
        <f t="shared" si="81"/>
        <v/>
      </c>
    </row>
    <row r="986" spans="4:8" x14ac:dyDescent="0.25">
      <c r="D986" t="str">
        <f t="shared" si="82"/>
        <v/>
      </c>
      <c r="E986" s="51" t="str">
        <f t="shared" si="83"/>
        <v/>
      </c>
      <c r="F986" t="str">
        <f t="shared" si="84"/>
        <v/>
      </c>
      <c r="G986" t="str">
        <f t="shared" si="85"/>
        <v/>
      </c>
      <c r="H986" t="str">
        <f t="shared" si="81"/>
        <v/>
      </c>
    </row>
    <row r="987" spans="4:8" x14ac:dyDescent="0.25">
      <c r="D987" t="str">
        <f t="shared" si="82"/>
        <v/>
      </c>
      <c r="E987" s="51" t="str">
        <f t="shared" si="83"/>
        <v/>
      </c>
      <c r="F987" t="str">
        <f t="shared" si="84"/>
        <v/>
      </c>
      <c r="G987" t="str">
        <f t="shared" si="85"/>
        <v/>
      </c>
      <c r="H987" t="str">
        <f t="shared" si="81"/>
        <v/>
      </c>
    </row>
    <row r="988" spans="4:8" x14ac:dyDescent="0.25">
      <c r="D988" t="str">
        <f t="shared" si="82"/>
        <v/>
      </c>
      <c r="E988" s="51" t="str">
        <f t="shared" si="83"/>
        <v/>
      </c>
      <c r="F988" t="str">
        <f t="shared" si="84"/>
        <v/>
      </c>
      <c r="G988" t="str">
        <f t="shared" si="85"/>
        <v/>
      </c>
      <c r="H988" t="str">
        <f t="shared" si="81"/>
        <v/>
      </c>
    </row>
    <row r="989" spans="4:8" x14ac:dyDescent="0.25">
      <c r="D989" t="str">
        <f t="shared" si="82"/>
        <v/>
      </c>
      <c r="E989" s="51" t="str">
        <f t="shared" si="83"/>
        <v/>
      </c>
      <c r="F989" t="str">
        <f t="shared" si="84"/>
        <v/>
      </c>
      <c r="G989" t="str">
        <f t="shared" si="85"/>
        <v/>
      </c>
      <c r="H989" t="str">
        <f t="shared" si="81"/>
        <v/>
      </c>
    </row>
    <row r="990" spans="4:8" x14ac:dyDescent="0.25">
      <c r="D990" t="str">
        <f t="shared" si="82"/>
        <v/>
      </c>
      <c r="E990" s="51" t="str">
        <f t="shared" si="83"/>
        <v/>
      </c>
      <c r="F990" t="str">
        <f t="shared" si="84"/>
        <v/>
      </c>
      <c r="G990" t="str">
        <f t="shared" si="85"/>
        <v/>
      </c>
      <c r="H990" t="str">
        <f t="shared" si="81"/>
        <v/>
      </c>
    </row>
    <row r="991" spans="4:8" x14ac:dyDescent="0.25">
      <c r="D991" t="str">
        <f t="shared" si="82"/>
        <v/>
      </c>
      <c r="E991" s="51" t="str">
        <f t="shared" si="83"/>
        <v/>
      </c>
      <c r="F991" t="str">
        <f t="shared" si="84"/>
        <v/>
      </c>
      <c r="G991" t="str">
        <f t="shared" si="85"/>
        <v/>
      </c>
      <c r="H991" t="str">
        <f t="shared" si="81"/>
        <v/>
      </c>
    </row>
    <row r="992" spans="4:8" x14ac:dyDescent="0.25">
      <c r="D992" t="str">
        <f t="shared" si="82"/>
        <v/>
      </c>
      <c r="E992" s="51" t="str">
        <f t="shared" si="83"/>
        <v/>
      </c>
      <c r="F992" t="str">
        <f t="shared" si="84"/>
        <v/>
      </c>
      <c r="G992" t="str">
        <f t="shared" si="85"/>
        <v/>
      </c>
      <c r="H992" t="str">
        <f t="shared" si="81"/>
        <v/>
      </c>
    </row>
    <row r="993" spans="4:8" x14ac:dyDescent="0.25">
      <c r="D993" t="str">
        <f t="shared" si="82"/>
        <v/>
      </c>
      <c r="E993" s="51" t="str">
        <f t="shared" si="83"/>
        <v/>
      </c>
      <c r="F993" t="str">
        <f t="shared" si="84"/>
        <v/>
      </c>
      <c r="G993" t="str">
        <f t="shared" si="85"/>
        <v/>
      </c>
      <c r="H993" t="str">
        <f t="shared" si="81"/>
        <v/>
      </c>
    </row>
    <row r="994" spans="4:8" x14ac:dyDescent="0.25">
      <c r="D994" t="str">
        <f t="shared" si="82"/>
        <v/>
      </c>
      <c r="E994" s="51" t="str">
        <f t="shared" si="83"/>
        <v/>
      </c>
      <c r="F994" t="str">
        <f t="shared" si="84"/>
        <v/>
      </c>
      <c r="G994" t="str">
        <f t="shared" si="85"/>
        <v/>
      </c>
      <c r="H994" t="str">
        <f t="shared" si="81"/>
        <v/>
      </c>
    </row>
    <row r="995" spans="4:8" x14ac:dyDescent="0.25">
      <c r="D995" t="str">
        <f t="shared" si="82"/>
        <v/>
      </c>
      <c r="E995" s="51" t="str">
        <f t="shared" si="83"/>
        <v/>
      </c>
      <c r="F995" t="str">
        <f t="shared" si="84"/>
        <v/>
      </c>
      <c r="G995" t="str">
        <f t="shared" si="85"/>
        <v/>
      </c>
      <c r="H995" t="str">
        <f t="shared" si="81"/>
        <v/>
      </c>
    </row>
    <row r="996" spans="4:8" x14ac:dyDescent="0.25">
      <c r="D996" t="str">
        <f t="shared" si="82"/>
        <v/>
      </c>
      <c r="E996" s="51" t="str">
        <f t="shared" si="83"/>
        <v/>
      </c>
      <c r="F996" t="str">
        <f t="shared" si="84"/>
        <v/>
      </c>
      <c r="G996" t="str">
        <f t="shared" si="85"/>
        <v/>
      </c>
      <c r="H996" t="str">
        <f t="shared" si="81"/>
        <v/>
      </c>
    </row>
    <row r="997" spans="4:8" x14ac:dyDescent="0.25">
      <c r="D997" t="str">
        <f t="shared" si="82"/>
        <v/>
      </c>
      <c r="E997" s="51" t="str">
        <f t="shared" si="83"/>
        <v/>
      </c>
      <c r="F997" t="str">
        <f t="shared" si="84"/>
        <v/>
      </c>
      <c r="G997" t="str">
        <f t="shared" si="85"/>
        <v/>
      </c>
      <c r="H997" t="str">
        <f t="shared" si="81"/>
        <v/>
      </c>
    </row>
    <row r="998" spans="4:8" x14ac:dyDescent="0.25">
      <c r="D998" t="str">
        <f t="shared" si="82"/>
        <v/>
      </c>
      <c r="E998" s="51" t="str">
        <f t="shared" si="83"/>
        <v/>
      </c>
      <c r="F998" t="str">
        <f t="shared" si="84"/>
        <v/>
      </c>
      <c r="G998" t="str">
        <f t="shared" si="85"/>
        <v/>
      </c>
      <c r="H998" t="str">
        <f t="shared" si="81"/>
        <v/>
      </c>
    </row>
    <row r="999" spans="4:8" x14ac:dyDescent="0.25">
      <c r="D999" t="str">
        <f t="shared" si="82"/>
        <v/>
      </c>
      <c r="E999" s="51" t="str">
        <f t="shared" si="83"/>
        <v/>
      </c>
      <c r="F999" t="str">
        <f t="shared" si="84"/>
        <v/>
      </c>
      <c r="G999" t="str">
        <f t="shared" si="85"/>
        <v/>
      </c>
      <c r="H999" t="str">
        <f t="shared" si="81"/>
        <v/>
      </c>
    </row>
    <row r="1000" spans="4:8" x14ac:dyDescent="0.25">
      <c r="D1000" t="str">
        <f t="shared" si="82"/>
        <v/>
      </c>
      <c r="E1000" s="51" t="str">
        <f t="shared" si="83"/>
        <v/>
      </c>
      <c r="F1000" t="str">
        <f t="shared" si="84"/>
        <v/>
      </c>
      <c r="G1000" t="str">
        <f t="shared" si="85"/>
        <v/>
      </c>
      <c r="H1000" t="str">
        <f t="shared" si="81"/>
        <v/>
      </c>
    </row>
    <row r="1001" spans="4:8" x14ac:dyDescent="0.25">
      <c r="D1001" t="str">
        <f t="shared" si="82"/>
        <v/>
      </c>
      <c r="E1001" s="51" t="str">
        <f t="shared" si="83"/>
        <v/>
      </c>
      <c r="F1001" t="str">
        <f t="shared" si="84"/>
        <v/>
      </c>
      <c r="G1001" t="str">
        <f t="shared" si="85"/>
        <v/>
      </c>
      <c r="H1001" t="str">
        <f t="shared" si="81"/>
        <v/>
      </c>
    </row>
  </sheetData>
  <phoneticPr fontId="20" type="noConversion"/>
  <pageMargins left="0.7" right="0.7" top="0.75" bottom="0.75" header="0.3" footer="0.3"/>
  <pageSetup scale="40" fitToHeight="9" orientation="portrait" verticalDpi="0"/>
  <headerFooter>
    <oddHeader>&amp;C&amp;"-,Bold"&amp;14Corporate desktop and laptop refresh model
&amp;A</oddHeader>
    <oddFooter>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20</vt:i4>
      </vt:variant>
    </vt:vector>
  </HeadingPairs>
  <TitlesOfParts>
    <vt:vector size="26" baseType="lpstr">
      <vt:lpstr>Assumptions and Background</vt:lpstr>
      <vt:lpstr>Summary of results</vt:lpstr>
      <vt:lpstr>Starting population</vt:lpstr>
      <vt:lpstr>Breakdown calculations</vt:lpstr>
      <vt:lpstr>Aging breakdown</vt:lpstr>
      <vt:lpstr>Machine data</vt:lpstr>
      <vt:lpstr>Annual_inflation</vt:lpstr>
      <vt:lpstr>Base</vt:lpstr>
      <vt:lpstr>Cost_for_desktop_plus_monitor</vt:lpstr>
      <vt:lpstr>Cost_per_desktop</vt:lpstr>
      <vt:lpstr>Cost_per_laptop</vt:lpstr>
      <vt:lpstr>Desktop_lifespan</vt:lpstr>
      <vt:lpstr>Laptop_lifespan</vt:lpstr>
      <vt:lpstr>Machine_data_age_in_months</vt:lpstr>
      <vt:lpstr>Machine_data_machine_type</vt:lpstr>
      <vt:lpstr>Machine_data_refresh_months</vt:lpstr>
      <vt:lpstr>Machine_data_year_reaching_lifespan</vt:lpstr>
      <vt:lpstr>Penetration_growth</vt:lpstr>
      <vt:lpstr>'Assumptions and Background'!Print_Area</vt:lpstr>
      <vt:lpstr>'Machine data'!Print_Titles</vt:lpstr>
      <vt:lpstr>Shipping_cost</vt:lpstr>
      <vt:lpstr>Starting_laptop_total</vt:lpstr>
      <vt:lpstr>Starting_year</vt:lpstr>
      <vt:lpstr>tax_rate</vt:lpstr>
      <vt:lpstr>Total_Desktops_at_start</vt:lpstr>
      <vt:lpstr>Total_laptops_at_start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Desktop/laptop refresh model</dc:title>
  <dc:subject>V6</dc:subject>
  <dc:creator>Peter Kretzman</dc:creator>
  <dc:description>© Copyright 2008-2013 Peter Kretzman.
This spreadsheet is licensed under a Creative Commons Attribution-Share Alike 3.0 license. Please reference http://peterkretzman.com</dc:description>
  <cp:lastModifiedBy>Peter Kretzman</cp:lastModifiedBy>
  <cp:lastPrinted>2008-04-28T23:17:06Z</cp:lastPrinted>
  <dcterms:created xsi:type="dcterms:W3CDTF">2008-01-11T00:00:01Z</dcterms:created>
  <dcterms:modified xsi:type="dcterms:W3CDTF">2013-07-19T23:27:55Z</dcterms:modified>
</cp:coreProperties>
</file>